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F0CBF02E-40CC-43A8-AF70-7B616148AD1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ESOS MAR 19-04-24" sheetId="1" state="hidden" r:id="rId1"/>
    <sheet name="MILES MAR 19-04-24 " sheetId="6" r:id="rId2"/>
  </sheets>
  <definedNames>
    <definedName name="_xlnm.Print_Area" localSheetId="1">'MILES MAR 19-04-24 '!$B$1:$J$51</definedName>
    <definedName name="_xlnm.Print_Area" localSheetId="0">'PESOS MAR 19-04-24'!$B$1:$J$58</definedName>
    <definedName name="JR_PAGE_ANCHOR_0_1" localSheetId="1">#REF!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6" l="1"/>
  <c r="H47" i="6"/>
  <c r="E47" i="6"/>
  <c r="G47" i="6" s="1"/>
  <c r="H46" i="6"/>
  <c r="I46" i="6" s="1"/>
  <c r="E46" i="6"/>
  <c r="G46" i="6" s="1"/>
  <c r="G45" i="6" s="1"/>
  <c r="F45" i="6"/>
  <c r="J43" i="6"/>
  <c r="G43" i="6"/>
  <c r="J42" i="6"/>
  <c r="G42" i="6"/>
  <c r="J40" i="6"/>
  <c r="G40" i="6"/>
  <c r="G39" i="6" s="1"/>
  <c r="I39" i="6"/>
  <c r="H39" i="6"/>
  <c r="F39" i="6"/>
  <c r="E39" i="6"/>
  <c r="H38" i="6"/>
  <c r="I38" i="6" s="1"/>
  <c r="E38" i="6"/>
  <c r="G38" i="6" s="1"/>
  <c r="H37" i="6"/>
  <c r="I37" i="6" s="1"/>
  <c r="E37" i="6"/>
  <c r="G37" i="6" s="1"/>
  <c r="H36" i="6"/>
  <c r="I36" i="6" s="1"/>
  <c r="E36" i="6"/>
  <c r="G36" i="6" s="1"/>
  <c r="H35" i="6"/>
  <c r="I35" i="6" s="1"/>
  <c r="E35" i="6"/>
  <c r="G35" i="6" s="1"/>
  <c r="H34" i="6"/>
  <c r="I34" i="6" s="1"/>
  <c r="E34" i="6"/>
  <c r="G34" i="6" s="1"/>
  <c r="H33" i="6"/>
  <c r="I33" i="6" s="1"/>
  <c r="E33" i="6"/>
  <c r="G33" i="6" s="1"/>
  <c r="H32" i="6"/>
  <c r="E32" i="6"/>
  <c r="G32" i="6" s="1"/>
  <c r="F31" i="6"/>
  <c r="H24" i="6"/>
  <c r="F24" i="6"/>
  <c r="E24" i="6"/>
  <c r="J23" i="6"/>
  <c r="I22" i="6"/>
  <c r="I47" i="6" s="1"/>
  <c r="G22" i="6"/>
  <c r="I21" i="6"/>
  <c r="I20" i="6"/>
  <c r="J20" i="6" s="1"/>
  <c r="G20" i="6"/>
  <c r="I19" i="6"/>
  <c r="J19" i="6" s="1"/>
  <c r="G19" i="6"/>
  <c r="I18" i="6"/>
  <c r="J18" i="6" s="1"/>
  <c r="G18" i="6"/>
  <c r="I17" i="6"/>
  <c r="I16" i="6"/>
  <c r="J16" i="6" s="1"/>
  <c r="G16" i="6"/>
  <c r="I15" i="6"/>
  <c r="J15" i="6" s="1"/>
  <c r="G15" i="6"/>
  <c r="I14" i="6"/>
  <c r="J14" i="6" s="1"/>
  <c r="G14" i="6"/>
  <c r="I13" i="6"/>
  <c r="J13" i="6" s="1"/>
  <c r="G13" i="6"/>
  <c r="I12" i="6"/>
  <c r="J12" i="6" s="1"/>
  <c r="I11" i="6"/>
  <c r="J11" i="6" s="1"/>
  <c r="G11" i="6"/>
  <c r="H47" i="1"/>
  <c r="H46" i="1" s="1"/>
  <c r="I36" i="1"/>
  <c r="I13" i="1"/>
  <c r="I14" i="1"/>
  <c r="I15" i="1"/>
  <c r="I16" i="1"/>
  <c r="I17" i="1"/>
  <c r="I18" i="1"/>
  <c r="I19" i="1"/>
  <c r="I20" i="1"/>
  <c r="I21" i="1"/>
  <c r="I22" i="1"/>
  <c r="I23" i="1"/>
  <c r="I12" i="1"/>
  <c r="F46" i="1"/>
  <c r="H48" i="1"/>
  <c r="H39" i="1"/>
  <c r="I39" i="1" s="1"/>
  <c r="H38" i="1"/>
  <c r="I38" i="1" s="1"/>
  <c r="H37" i="1"/>
  <c r="I37" i="1" s="1"/>
  <c r="H36" i="1"/>
  <c r="H35" i="1"/>
  <c r="I35" i="1" s="1"/>
  <c r="H34" i="1"/>
  <c r="I34" i="1" s="1"/>
  <c r="H33" i="1"/>
  <c r="I33" i="1" s="1"/>
  <c r="I47" i="1" l="1"/>
  <c r="F49" i="6"/>
  <c r="J39" i="6"/>
  <c r="J46" i="6"/>
  <c r="E45" i="6"/>
  <c r="J47" i="6"/>
  <c r="H31" i="6"/>
  <c r="H45" i="6"/>
  <c r="J35" i="6"/>
  <c r="J34" i="6"/>
  <c r="J38" i="6"/>
  <c r="J33" i="6"/>
  <c r="J36" i="6"/>
  <c r="J37" i="6"/>
  <c r="G24" i="6"/>
  <c r="E31" i="6"/>
  <c r="G31" i="6"/>
  <c r="G49" i="6" s="1"/>
  <c r="I32" i="6"/>
  <c r="I45" i="6"/>
  <c r="I24" i="6"/>
  <c r="J22" i="6"/>
  <c r="J24" i="6" s="1"/>
  <c r="H32" i="1"/>
  <c r="G19" i="1"/>
  <c r="E49" i="6" l="1"/>
  <c r="J45" i="6"/>
  <c r="H49" i="6"/>
  <c r="J32" i="6"/>
  <c r="J31" i="6" s="1"/>
  <c r="I31" i="6"/>
  <c r="I49" i="6" s="1"/>
  <c r="J49" i="6" s="1"/>
  <c r="G12" i="1"/>
  <c r="J12" i="1"/>
  <c r="J13" i="1"/>
  <c r="G14" i="1"/>
  <c r="J14" i="1"/>
  <c r="G15" i="1"/>
  <c r="J15" i="1"/>
  <c r="G16" i="1"/>
  <c r="J16" i="1"/>
  <c r="G17" i="1"/>
  <c r="J17" i="1"/>
  <c r="J19" i="1"/>
  <c r="G20" i="1"/>
  <c r="J20" i="1"/>
  <c r="G21" i="1"/>
  <c r="J21" i="1"/>
  <c r="G23" i="1"/>
  <c r="G25" i="1" s="1"/>
  <c r="J23" i="1"/>
  <c r="J24" i="1"/>
  <c r="E25" i="1"/>
  <c r="F25" i="1"/>
  <c r="H25" i="1"/>
  <c r="I25" i="1"/>
  <c r="F32" i="1"/>
  <c r="E33" i="1"/>
  <c r="G33" i="1" s="1"/>
  <c r="E34" i="1"/>
  <c r="E35" i="1"/>
  <c r="J35" i="1" s="1"/>
  <c r="E36" i="1"/>
  <c r="G36" i="1" s="1"/>
  <c r="E37" i="1"/>
  <c r="G37" i="1" s="1"/>
  <c r="J37" i="1"/>
  <c r="E38" i="1"/>
  <c r="G38" i="1" s="1"/>
  <c r="E39" i="1"/>
  <c r="G39" i="1" s="1"/>
  <c r="E40" i="1"/>
  <c r="F40" i="1"/>
  <c r="H40" i="1"/>
  <c r="H50" i="1" s="1"/>
  <c r="I40" i="1"/>
  <c r="G41" i="1"/>
  <c r="J41" i="1"/>
  <c r="G43" i="1"/>
  <c r="J43" i="1"/>
  <c r="G44" i="1"/>
  <c r="J44" i="1"/>
  <c r="E47" i="1"/>
  <c r="E48" i="1"/>
  <c r="I48" i="1"/>
  <c r="I46" i="1" s="1"/>
  <c r="J49" i="1"/>
  <c r="G35" i="1" l="1"/>
  <c r="J46" i="1"/>
  <c r="G40" i="1"/>
  <c r="F50" i="1"/>
  <c r="E46" i="1"/>
  <c r="J40" i="1"/>
  <c r="J34" i="1"/>
  <c r="J48" i="1"/>
  <c r="J47" i="1"/>
  <c r="G48" i="1"/>
  <c r="G34" i="1"/>
  <c r="G32" i="1" s="1"/>
  <c r="J33" i="1"/>
  <c r="J38" i="1"/>
  <c r="J39" i="1"/>
  <c r="G47" i="1"/>
  <c r="E32" i="1"/>
  <c r="J36" i="1"/>
  <c r="I32" i="1"/>
  <c r="I50" i="1" s="1"/>
  <c r="J25" i="1"/>
  <c r="G46" i="1" l="1"/>
  <c r="G50" i="1"/>
  <c r="J50" i="1" s="1"/>
  <c r="E50" i="1"/>
  <c r="J32" i="1"/>
</calcChain>
</file>

<file path=xl/sharedStrings.xml><?xml version="1.0" encoding="utf-8"?>
<sst xmlns="http://schemas.openxmlformats.org/spreadsheetml/2006/main" count="139" uniqueCount="51">
  <si>
    <t>DEL SECTOR CENTRAL</t>
  </si>
  <si>
    <t>DIRECTOR DE CONTABILIDAD</t>
  </si>
  <si>
    <t>M.A.P. ANTONIO RUIZ LABASTIDA</t>
  </si>
  <si>
    <t>J CRUZ ZARZA SALGADO</t>
  </si>
  <si>
    <t>Ingresos excedentes¹</t>
  </si>
  <si>
    <t>Superavit del ejercicio anterior</t>
  </si>
  <si>
    <t>Generación de ADEFAS</t>
  </si>
  <si>
    <t>Ingresos Derivados de Financiamientos</t>
  </si>
  <si>
    <t>Ingresos derivados de financiamientos</t>
  </si>
  <si>
    <t>Transferencias, Asignaciones, Subsidios y Subvenciones, y Pensiones y Jubilaciones</t>
  </si>
  <si>
    <t xml:space="preserve">Ingresos por Ventas de Bienes, Prestación de Servicios y Otros Ingresos </t>
  </si>
  <si>
    <t>Productos</t>
  </si>
  <si>
    <t>Cuotas y Aportaciones de Seguridad Social</t>
  </si>
  <si>
    <t>Ingresos de los Entes Públicos de los Poderes Legislativo y Judicial, de los Órganos Autónomos y del Sector Parestatal o Paramunicipal, así como de las Empresas Prodcutivas del Estado</t>
  </si>
  <si>
    <t>Participaciones, Aportaciones, Convenios, Incentivos Derivados de la Colaboración Fiscal y Fondos Distintos de Aportaciones</t>
  </si>
  <si>
    <t>Aprovechamientos</t>
  </si>
  <si>
    <t>Derechos</t>
  </si>
  <si>
    <t>Contribuciones de Mejoras</t>
  </si>
  <si>
    <t>Impuestos</t>
  </si>
  <si>
    <t>Ingresos del Poder Ejecutivo Federal o Estatal y de los Municipios</t>
  </si>
  <si>
    <t>(6=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</si>
  <si>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</si>
  <si>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</si>
  <si>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</si>
  <si>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</si>
  <si>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</si>
  <si>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</si>
  <si>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</si>
  <si>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</si>
  <si>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
Reducciones</t>
  </si>
  <si>
    <t>Estimado</t>
  </si>
  <si>
    <t>Diferencia</t>
  </si>
  <si>
    <t>Ingreso</t>
  </si>
  <si>
    <t>Estado Analítico de Ingresos Por Fuente de Financiamiento</t>
  </si>
  <si>
    <t>Total</t>
  </si>
  <si>
    <t>Superávit Ejercicio Anterior</t>
  </si>
  <si>
    <t>Ingresos por Ventas de Bienes, Prestación de Servicios y Otros Ingresos</t>
  </si>
  <si>
    <t>Ampliaciones y Reducciones</t>
  </si>
  <si>
    <t>Rubro de Ingresos</t>
  </si>
  <si>
    <t xml:space="preserve">(Pesos) </t>
  </si>
  <si>
    <t>Estado Analítico de Ingresos</t>
  </si>
  <si>
    <t>Estado de México</t>
  </si>
  <si>
    <t>225,466,821.10</t>
  </si>
  <si>
    <t>913,324,254.06</t>
  </si>
  <si>
    <t>459,442,852.63</t>
  </si>
  <si>
    <t>1,263,942,847.00</t>
  </si>
  <si>
    <t>el 1 de Enero al 31 de Marzo de 2024</t>
  </si>
  <si>
    <t xml:space="preserve">(Miles) </t>
  </si>
  <si>
    <t>Cifras Preliminares</t>
  </si>
  <si>
    <t>Sector Central del Poder Ejecutivo del Estado Libre y Soberano de México</t>
  </si>
  <si>
    <t xml:space="preserve">SUBDIRECTOR "A"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</si>
</sst>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#,###.0;\-#,###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theme="1"/>
      <name val="Gotham Book"/>
    </font>
    <font>
      <b/>
      <sz val="7"/>
      <color theme="1"/>
      <name val="Gotham Book"/>
    </font>
    <font>
      <sz val="7"/>
      <color indexed="8"/>
      <name val="Gotham Book"/>
    </font>
    <font>
      <sz val="7"/>
      <color rgb="FF000000"/>
      <name val="Gotham Book"/>
    </font>
    <font>
      <b/>
      <sz val="7"/>
      <color indexed="8"/>
      <name val="Gotham Book"/>
    </font>
    <font>
      <b/>
      <sz val="7"/>
      <name val="Gotham Book"/>
    </font>
    <font>
      <b/>
      <sz val="7"/>
      <color rgb="FF000000"/>
      <name val="Gotham Book"/>
    </font>
    <font>
      <sz val="7"/>
      <name val="Gotham Book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indexed="8"/>
      <name val="Arial"/>
      <family val="2"/>
    </font>
    <font>
      <sz val="7"/>
      <color rgb="FF000000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/>
    <xf numFmtId="0" fontId="4" fillId="2" borderId="0" xfId="2" applyFont="1" applyFill="1"/>
    <xf numFmtId="0" fontId="3" fillId="2" borderId="0" xfId="0" applyFont="1" applyFill="1"/>
    <xf numFmtId="0" fontId="4" fillId="2" borderId="0" xfId="2" applyFont="1" applyFill="1" applyAlignment="1">
      <alignment horizontal="center"/>
    </xf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wrapText="1"/>
    </xf>
    <xf numFmtId="37" fontId="4" fillId="0" borderId="4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/>
    </xf>
    <xf numFmtId="0" fontId="5" fillId="2" borderId="16" xfId="2" applyFont="1" applyFill="1" applyBorder="1"/>
    <xf numFmtId="0" fontId="5" fillId="2" borderId="15" xfId="2" applyFont="1" applyFill="1" applyBorder="1"/>
    <xf numFmtId="165" fontId="5" fillId="2" borderId="13" xfId="2" applyNumberFormat="1" applyFont="1" applyFill="1" applyBorder="1" applyAlignment="1">
      <alignment horizontal="center"/>
    </xf>
    <xf numFmtId="165" fontId="5" fillId="2" borderId="8" xfId="3" applyNumberFormat="1" applyFont="1" applyFill="1" applyBorder="1" applyAlignment="1" applyProtection="1">
      <alignment horizontal="right" vertical="center"/>
    </xf>
    <xf numFmtId="165" fontId="5" fillId="2" borderId="20" xfId="2" applyNumberFormat="1" applyFont="1" applyFill="1" applyBorder="1" applyAlignment="1">
      <alignment horizontal="center"/>
    </xf>
    <xf numFmtId="165" fontId="5" fillId="2" borderId="8" xfId="3" applyNumberFormat="1" applyFont="1" applyFill="1" applyBorder="1" applyAlignment="1" applyProtection="1">
      <alignment horizontal="right" vertical="center"/>
      <protection locked="0"/>
    </xf>
    <xf numFmtId="165" fontId="5" fillId="2" borderId="7" xfId="3" applyNumberFormat="1" applyFont="1" applyFill="1" applyBorder="1" applyAlignment="1" applyProtection="1">
      <alignment horizontal="right" vertical="center"/>
    </xf>
    <xf numFmtId="165" fontId="5" fillId="0" borderId="8" xfId="3" applyNumberFormat="1" applyFont="1" applyFill="1" applyBorder="1" applyAlignment="1" applyProtection="1">
      <alignment horizontal="right" vertical="center"/>
    </xf>
    <xf numFmtId="0" fontId="3" fillId="0" borderId="0" xfId="0" applyFont="1" applyAlignment="1"/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5" fontId="5" fillId="2" borderId="21" xfId="3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/>
    <xf numFmtId="0" fontId="7" fillId="2" borderId="3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centerContinuous"/>
    </xf>
    <xf numFmtId="0" fontId="7" fillId="2" borderId="2" xfId="2" applyFont="1" applyFill="1" applyBorder="1" applyAlignment="1">
      <alignment horizontal="left" wrapText="1"/>
    </xf>
    <xf numFmtId="165" fontId="7" fillId="2" borderId="5" xfId="2" applyNumberFormat="1" applyFont="1" applyFill="1" applyBorder="1" applyAlignment="1" applyProtection="1">
      <alignment horizontal="right"/>
    </xf>
    <xf numFmtId="166" fontId="7" fillId="0" borderId="3" xfId="2" applyNumberFormat="1" applyFont="1" applyFill="1" applyBorder="1" applyAlignment="1" applyProtection="1">
      <alignment horizontal="right"/>
    </xf>
    <xf numFmtId="165" fontId="3" fillId="0" borderId="0" xfId="0" applyNumberFormat="1" applyFont="1"/>
    <xf numFmtId="0" fontId="5" fillId="2" borderId="14" xfId="2" applyFont="1" applyFill="1" applyBorder="1"/>
    <xf numFmtId="0" fontId="5" fillId="2" borderId="13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165" fontId="7" fillId="2" borderId="8" xfId="2" applyNumberFormat="1" applyFont="1" applyFill="1" applyBorder="1" applyAlignment="1">
      <alignment horizontal="right" vertical="center"/>
    </xf>
    <xf numFmtId="166" fontId="7" fillId="2" borderId="8" xfId="2" applyNumberFormat="1" applyFont="1" applyFill="1" applyBorder="1" applyAlignment="1">
      <alignment horizontal="right" vertical="center"/>
    </xf>
    <xf numFmtId="165" fontId="7" fillId="2" borderId="11" xfId="2" applyNumberFormat="1" applyFont="1" applyFill="1" applyBorder="1" applyAlignment="1">
      <alignment horizontal="right" vertical="center"/>
    </xf>
    <xf numFmtId="0" fontId="5" fillId="2" borderId="10" xfId="2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6" fillId="2" borderId="8" xfId="0" applyNumberFormat="1" applyFont="1" applyFill="1" applyBorder="1" applyAlignment="1">
      <alignment horizontal="right" vertical="center" wrapText="1"/>
    </xf>
    <xf numFmtId="166" fontId="5" fillId="0" borderId="8" xfId="3" applyNumberFormat="1" applyFont="1" applyFill="1" applyBorder="1" applyAlignment="1" applyProtection="1">
      <alignment horizontal="right" vertical="center"/>
      <protection locked="0"/>
    </xf>
    <xf numFmtId="165" fontId="6" fillId="2" borderId="11" xfId="0" applyNumberFormat="1" applyFont="1" applyFill="1" applyBorder="1" applyAlignment="1">
      <alignment horizontal="right" vertical="center" wrapText="1"/>
    </xf>
    <xf numFmtId="165" fontId="5" fillId="2" borderId="11" xfId="3" applyNumberFormat="1" applyFont="1" applyFill="1" applyBorder="1" applyAlignment="1" applyProtection="1">
      <alignment horizontal="right" vertical="center"/>
      <protection locked="0"/>
    </xf>
    <xf numFmtId="165" fontId="6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8" xfId="0" applyNumberFormat="1" applyFont="1" applyFill="1" applyBorder="1" applyAlignment="1">
      <alignment horizontal="right" vertical="center" wrapText="1"/>
    </xf>
    <xf numFmtId="166" fontId="9" fillId="2" borderId="8" xfId="0" applyNumberFormat="1" applyFont="1" applyFill="1" applyBorder="1" applyAlignment="1">
      <alignment horizontal="right" vertical="center" wrapText="1"/>
    </xf>
    <xf numFmtId="165" fontId="9" fillId="2" borderId="11" xfId="0" applyNumberFormat="1" applyFont="1" applyFill="1" applyBorder="1" applyAlignment="1">
      <alignment horizontal="right" vertical="center" wrapText="1"/>
    </xf>
    <xf numFmtId="0" fontId="7" fillId="2" borderId="10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7" fillId="2" borderId="8" xfId="3" applyNumberFormat="1" applyFont="1" applyFill="1" applyBorder="1" applyAlignment="1">
      <alignment horizontal="right" vertical="center"/>
    </xf>
    <xf numFmtId="166" fontId="7" fillId="2" borderId="8" xfId="3" applyNumberFormat="1" applyFont="1" applyFill="1" applyBorder="1" applyAlignment="1">
      <alignment horizontal="right" vertical="center"/>
    </xf>
    <xf numFmtId="165" fontId="7" fillId="2" borderId="11" xfId="3" applyNumberFormat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166" fontId="7" fillId="0" borderId="8" xfId="3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66" fontId="6" fillId="0" borderId="8" xfId="0" applyNumberFormat="1" applyFont="1" applyFill="1" applyBorder="1" applyAlignment="1">
      <alignment horizontal="right" vertical="center" wrapText="1"/>
    </xf>
    <xf numFmtId="165" fontId="6" fillId="2" borderId="7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166" fontId="6" fillId="2" borderId="8" xfId="0" applyNumberFormat="1" applyFont="1" applyFill="1" applyBorder="1" applyAlignment="1">
      <alignment horizontal="right" vertical="center" wrapText="1"/>
    </xf>
    <xf numFmtId="0" fontId="7" fillId="2" borderId="2" xfId="2" applyFont="1" applyFill="1" applyBorder="1" applyAlignment="1">
      <alignment horizontal="left" wrapText="1" indent="1"/>
    </xf>
    <xf numFmtId="165" fontId="7" fillId="2" borderId="5" xfId="2" applyNumberFormat="1" applyFont="1" applyFill="1" applyBorder="1" applyAlignment="1">
      <alignment horizontal="right"/>
    </xf>
    <xf numFmtId="166" fontId="7" fillId="2" borderId="3" xfId="2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top" wrapText="1"/>
    </xf>
    <xf numFmtId="165" fontId="10" fillId="2" borderId="0" xfId="0" applyNumberFormat="1" applyFont="1" applyFill="1" applyBorder="1" applyAlignment="1">
      <alignment vertical="top" wrapText="1"/>
    </xf>
    <xf numFmtId="0" fontId="3" fillId="0" borderId="0" xfId="0" applyFont="1" applyFill="1"/>
    <xf numFmtId="0" fontId="11" fillId="0" borderId="0" xfId="0" applyFont="1"/>
    <xf numFmtId="43" fontId="4" fillId="0" borderId="0" xfId="0" applyNumberFormat="1" applyFont="1" applyFill="1" applyBorder="1"/>
    <xf numFmtId="0" fontId="11" fillId="0" borderId="0" xfId="0" applyFont="1" applyFill="1"/>
    <xf numFmtId="0" fontId="11" fillId="0" borderId="0" xfId="0" applyFont="1" applyBorder="1"/>
    <xf numFmtId="0" fontId="3" fillId="0" borderId="0" xfId="0" applyFont="1" applyFill="1" applyBorder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/>
    <xf numFmtId="4" fontId="3" fillId="0" borderId="0" xfId="1" applyNumberFormat="1" applyFont="1" applyFill="1" applyBorder="1"/>
    <xf numFmtId="0" fontId="12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165" fontId="7" fillId="2" borderId="4" xfId="2" applyNumberFormat="1" applyFont="1" applyFill="1" applyBorder="1" applyAlignment="1"/>
    <xf numFmtId="165" fontId="7" fillId="2" borderId="1" xfId="2" applyNumberFormat="1" applyFont="1" applyFill="1" applyBorder="1" applyAlignment="1"/>
    <xf numFmtId="165" fontId="8" fillId="0" borderId="3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0" fontId="7" fillId="2" borderId="1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 wrapText="1"/>
    </xf>
    <xf numFmtId="0" fontId="7" fillId="2" borderId="9" xfId="2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165" fontId="7" fillId="0" borderId="4" xfId="2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37" fontId="4" fillId="0" borderId="16" xfId="1" applyNumberFormat="1" applyFont="1" applyFill="1" applyBorder="1" applyAlignment="1" applyProtection="1">
      <alignment horizontal="center" vertical="center" wrapText="1"/>
    </xf>
    <xf numFmtId="37" fontId="4" fillId="0" borderId="15" xfId="1" applyNumberFormat="1" applyFont="1" applyFill="1" applyBorder="1" applyAlignment="1" applyProtection="1">
      <alignment horizontal="center" vertical="center"/>
    </xf>
    <xf numFmtId="37" fontId="4" fillId="0" borderId="20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19" xfId="1" applyNumberFormat="1" applyFont="1" applyFill="1" applyBorder="1" applyAlignment="1" applyProtection="1">
      <alignment horizontal="center" vertical="center"/>
    </xf>
    <xf numFmtId="37" fontId="4" fillId="0" borderId="18" xfId="1" applyNumberFormat="1" applyFont="1" applyFill="1" applyBorder="1" applyAlignment="1" applyProtection="1">
      <alignment horizontal="center" vertical="center"/>
    </xf>
    <xf numFmtId="37" fontId="4" fillId="0" borderId="17" xfId="1" applyNumberFormat="1" applyFont="1" applyFill="1" applyBorder="1" applyAlignment="1" applyProtection="1">
      <alignment horizontal="center" vertical="center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6" xfId="1" applyNumberFormat="1" applyFont="1" applyFill="1" applyBorder="1" applyAlignment="1" applyProtection="1">
      <alignment horizontal="center"/>
    </xf>
    <xf numFmtId="37" fontId="4" fillId="0" borderId="2" xfId="1" applyNumberFormat="1" applyFont="1" applyFill="1" applyBorder="1" applyAlignment="1" applyProtection="1">
      <alignment horizontal="center"/>
    </xf>
    <xf numFmtId="37" fontId="4" fillId="0" borderId="4" xfId="1" applyNumberFormat="1" applyFont="1" applyFill="1" applyBorder="1" applyAlignment="1" applyProtection="1">
      <alignment horizontal="center" vertical="center" wrapText="1"/>
    </xf>
    <xf numFmtId="37" fontId="4" fillId="0" borderId="1" xfId="1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37" fontId="4" fillId="0" borderId="16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37" fontId="4" fillId="0" borderId="20" xfId="1" applyNumberFormat="1" applyFont="1" applyFill="1" applyBorder="1" applyAlignment="1" applyProtection="1">
      <alignment horizontal="center"/>
    </xf>
    <xf numFmtId="37" fontId="4" fillId="0" borderId="10" xfId="1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4" fillId="0" borderId="7" xfId="1" applyNumberFormat="1" applyFont="1" applyFill="1" applyBorder="1" applyAlignment="1" applyProtection="1">
      <alignment horizontal="center"/>
      <protection locked="0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7" xfId="1" applyNumberFormat="1" applyFont="1" applyFill="1" applyBorder="1" applyAlignment="1" applyProtection="1">
      <alignment horizontal="center"/>
    </xf>
    <xf numFmtId="37" fontId="4" fillId="0" borderId="19" xfId="1" applyNumberFormat="1" applyFont="1" applyFill="1" applyBorder="1" applyAlignment="1" applyProtection="1">
      <alignment horizontal="center"/>
    </xf>
    <xf numFmtId="37" fontId="4" fillId="0" borderId="18" xfId="1" applyNumberFormat="1" applyFont="1" applyFill="1" applyBorder="1" applyAlignment="1" applyProtection="1">
      <alignment horizontal="center"/>
    </xf>
    <xf numFmtId="37" fontId="4" fillId="0" borderId="17" xfId="1" applyNumberFormat="1" applyFont="1" applyFill="1" applyBorder="1" applyAlignment="1" applyProtection="1">
      <alignment horizontal="center"/>
    </xf>
    <xf numFmtId="0" fontId="13" fillId="0" borderId="0" xfId="0" applyFont="1"/>
    <xf numFmtId="37" fontId="14" fillId="0" borderId="16" xfId="1" applyNumberFormat="1" applyFont="1" applyFill="1" applyBorder="1" applyAlignment="1" applyProtection="1">
      <alignment horizontal="center"/>
    </xf>
    <xf numFmtId="37" fontId="14" fillId="0" borderId="15" xfId="1" applyNumberFormat="1" applyFont="1" applyFill="1" applyBorder="1" applyAlignment="1" applyProtection="1">
      <alignment horizontal="center"/>
    </xf>
    <xf numFmtId="37" fontId="14" fillId="0" borderId="20" xfId="1" applyNumberFormat="1" applyFont="1" applyFill="1" applyBorder="1" applyAlignment="1" applyProtection="1">
      <alignment horizontal="center"/>
    </xf>
    <xf numFmtId="37" fontId="14" fillId="0" borderId="1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7" xfId="1" applyNumberFormat="1" applyFont="1" applyFill="1" applyBorder="1" applyAlignment="1" applyProtection="1">
      <alignment horizontal="center"/>
      <protection locked="0"/>
    </xf>
    <xf numFmtId="37" fontId="14" fillId="0" borderId="10" xfId="1" applyNumberFormat="1" applyFont="1" applyFill="1" applyBorder="1" applyAlignment="1" applyProtection="1">
      <alignment horizontal="center"/>
    </xf>
    <xf numFmtId="37" fontId="14" fillId="0" borderId="0" xfId="1" applyNumberFormat="1" applyFont="1" applyFill="1" applyBorder="1" applyAlignment="1" applyProtection="1">
      <alignment horizontal="center"/>
    </xf>
    <xf numFmtId="37" fontId="14" fillId="0" borderId="7" xfId="1" applyNumberFormat="1" applyFont="1" applyFill="1" applyBorder="1" applyAlignment="1" applyProtection="1">
      <alignment horizontal="center"/>
    </xf>
    <xf numFmtId="37" fontId="14" fillId="0" borderId="19" xfId="1" applyNumberFormat="1" applyFont="1" applyFill="1" applyBorder="1" applyAlignment="1" applyProtection="1">
      <alignment horizontal="center"/>
    </xf>
    <xf numFmtId="37" fontId="14" fillId="0" borderId="18" xfId="1" applyNumberFormat="1" applyFont="1" applyFill="1" applyBorder="1" applyAlignment="1" applyProtection="1">
      <alignment horizontal="center"/>
    </xf>
    <xf numFmtId="37" fontId="14" fillId="0" borderId="17" xfId="1" applyNumberFormat="1" applyFont="1" applyFill="1" applyBorder="1" applyAlignment="1" applyProtection="1">
      <alignment horizontal="center"/>
    </xf>
    <xf numFmtId="0" fontId="14" fillId="2" borderId="0" xfId="2" applyFont="1" applyFill="1"/>
    <xf numFmtId="0" fontId="13" fillId="2" borderId="0" xfId="0" applyFont="1" applyFill="1"/>
    <xf numFmtId="0" fontId="14" fillId="2" borderId="0" xfId="2" applyFont="1" applyFill="1" applyAlignment="1">
      <alignment horizontal="center"/>
    </xf>
    <xf numFmtId="37" fontId="14" fillId="0" borderId="16" xfId="1" applyNumberFormat="1" applyFont="1" applyFill="1" applyBorder="1" applyAlignment="1" applyProtection="1">
      <alignment horizontal="center" vertical="center" wrapText="1"/>
    </xf>
    <xf numFmtId="37" fontId="14" fillId="0" borderId="15" xfId="1" applyNumberFormat="1" applyFont="1" applyFill="1" applyBorder="1" applyAlignment="1" applyProtection="1">
      <alignment horizontal="center" vertical="center"/>
    </xf>
    <xf numFmtId="37" fontId="14" fillId="0" borderId="20" xfId="1" applyNumberFormat="1" applyFont="1" applyFill="1" applyBorder="1" applyAlignment="1" applyProtection="1">
      <alignment horizontal="center" vertical="center"/>
    </xf>
    <xf numFmtId="37" fontId="14" fillId="0" borderId="3" xfId="1" applyNumberFormat="1" applyFont="1" applyFill="1" applyBorder="1" applyAlignment="1" applyProtection="1">
      <alignment horizontal="center"/>
    </xf>
    <xf numFmtId="37" fontId="14" fillId="0" borderId="6" xfId="1" applyNumberFormat="1" applyFont="1" applyFill="1" applyBorder="1" applyAlignment="1" applyProtection="1">
      <alignment horizontal="center"/>
    </xf>
    <xf numFmtId="37" fontId="14" fillId="0" borderId="2" xfId="1" applyNumberFormat="1" applyFont="1" applyFill="1" applyBorder="1" applyAlignment="1" applyProtection="1">
      <alignment horizontal="center"/>
    </xf>
    <xf numFmtId="37" fontId="14" fillId="0" borderId="4" xfId="1" applyNumberFormat="1" applyFont="1" applyFill="1" applyBorder="1" applyAlignment="1" applyProtection="1">
      <alignment horizontal="center" vertical="center" wrapText="1"/>
    </xf>
    <xf numFmtId="37" fontId="14" fillId="0" borderId="10" xfId="1" applyNumberFormat="1" applyFont="1" applyFill="1" applyBorder="1" applyAlignment="1" applyProtection="1">
      <alignment horizontal="center" vertical="center"/>
    </xf>
    <xf numFmtId="37" fontId="14" fillId="0" borderId="0" xfId="1" applyNumberFormat="1" applyFont="1" applyFill="1" applyBorder="1" applyAlignment="1" applyProtection="1">
      <alignment horizontal="center" vertical="center"/>
    </xf>
    <xf numFmtId="37" fontId="14" fillId="0" borderId="7" xfId="1" applyNumberFormat="1" applyFont="1" applyFill="1" applyBorder="1" applyAlignment="1" applyProtection="1">
      <alignment horizontal="center" vertical="center"/>
    </xf>
    <xf numFmtId="37" fontId="14" fillId="0" borderId="5" xfId="1" applyNumberFormat="1" applyFont="1" applyFill="1" applyBorder="1" applyAlignment="1" applyProtection="1">
      <alignment horizontal="center" vertical="center"/>
    </xf>
    <xf numFmtId="37" fontId="14" fillId="0" borderId="5" xfId="1" applyNumberFormat="1" applyFont="1" applyFill="1" applyBorder="1" applyAlignment="1" applyProtection="1">
      <alignment horizontal="center" wrapText="1"/>
    </xf>
    <xf numFmtId="37" fontId="14" fillId="0" borderId="1" xfId="1" applyNumberFormat="1" applyFont="1" applyFill="1" applyBorder="1" applyAlignment="1" applyProtection="1">
      <alignment horizontal="center" vertical="center" wrapText="1"/>
    </xf>
    <xf numFmtId="37" fontId="14" fillId="0" borderId="4" xfId="1" applyNumberFormat="1" applyFont="1" applyFill="1" applyBorder="1" applyAlignment="1" applyProtection="1">
      <alignment horizontal="center"/>
    </xf>
    <xf numFmtId="37" fontId="14" fillId="0" borderId="0" xfId="1" applyNumberFormat="1" applyFont="1" applyFill="1" applyBorder="1" applyAlignment="1" applyProtection="1">
      <alignment horizontal="center"/>
    </xf>
    <xf numFmtId="37" fontId="14" fillId="0" borderId="5" xfId="1" applyNumberFormat="1" applyFont="1" applyFill="1" applyBorder="1" applyAlignment="1" applyProtection="1">
      <alignment horizontal="center"/>
    </xf>
    <xf numFmtId="0" fontId="15" fillId="2" borderId="16" xfId="2" applyFont="1" applyFill="1" applyBorder="1"/>
    <xf numFmtId="0" fontId="15" fillId="2" borderId="15" xfId="2" applyFont="1" applyFill="1" applyBorder="1"/>
    <xf numFmtId="165" fontId="15" fillId="2" borderId="13" xfId="2" applyNumberFormat="1" applyFont="1" applyFill="1" applyBorder="1" applyAlignment="1">
      <alignment horizontal="center"/>
    </xf>
    <xf numFmtId="165" fontId="15" fillId="2" borderId="8" xfId="3" applyNumberFormat="1" applyFont="1" applyFill="1" applyBorder="1" applyAlignment="1" applyProtection="1">
      <alignment horizontal="right" vertical="center"/>
    </xf>
    <xf numFmtId="165" fontId="15" fillId="2" borderId="20" xfId="2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165" fontId="15" fillId="2" borderId="8" xfId="3" applyNumberFormat="1" applyFont="1" applyFill="1" applyBorder="1" applyAlignment="1" applyProtection="1">
      <alignment horizontal="right" vertical="center"/>
      <protection locked="0"/>
    </xf>
    <xf numFmtId="165" fontId="15" fillId="2" borderId="7" xfId="3" applyNumberFormat="1" applyFont="1" applyFill="1" applyBorder="1" applyAlignment="1" applyProtection="1">
      <alignment horizontal="right" vertical="center"/>
    </xf>
    <xf numFmtId="0" fontId="16" fillId="2" borderId="1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165" fontId="15" fillId="2" borderId="21" xfId="3" applyNumberFormat="1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Continuous"/>
    </xf>
    <xf numFmtId="0" fontId="17" fillId="2" borderId="6" xfId="2" applyFont="1" applyFill="1" applyBorder="1" applyAlignment="1">
      <alignment horizontal="centerContinuous"/>
    </xf>
    <xf numFmtId="0" fontId="17" fillId="2" borderId="2" xfId="2" applyFont="1" applyFill="1" applyBorder="1" applyAlignment="1">
      <alignment horizontal="left" wrapText="1"/>
    </xf>
    <xf numFmtId="165" fontId="17" fillId="2" borderId="5" xfId="2" applyNumberFormat="1" applyFont="1" applyFill="1" applyBorder="1" applyAlignment="1" applyProtection="1">
      <alignment horizontal="right"/>
    </xf>
    <xf numFmtId="166" fontId="17" fillId="0" borderId="3" xfId="2" applyNumberFormat="1" applyFont="1" applyFill="1" applyBorder="1" applyAlignment="1" applyProtection="1">
      <alignment horizontal="right"/>
    </xf>
    <xf numFmtId="165" fontId="17" fillId="0" borderId="4" xfId="2" applyNumberFormat="1" applyFont="1" applyFill="1" applyBorder="1" applyAlignment="1">
      <alignment horizontal="right"/>
    </xf>
    <xf numFmtId="165" fontId="13" fillId="0" borderId="0" xfId="0" applyNumberFormat="1" applyFont="1"/>
    <xf numFmtId="165" fontId="18" fillId="0" borderId="3" xfId="0" applyNumberFormat="1" applyFont="1" applyBorder="1" applyAlignment="1">
      <alignment horizontal="center" vertical="top" wrapText="1"/>
    </xf>
    <xf numFmtId="165" fontId="18" fillId="0" borderId="2" xfId="0" applyNumberFormat="1" applyFont="1" applyBorder="1" applyAlignment="1">
      <alignment horizontal="center" vertical="top" wrapText="1"/>
    </xf>
    <xf numFmtId="165" fontId="17" fillId="0" borderId="1" xfId="2" applyNumberFormat="1" applyFont="1" applyFill="1" applyBorder="1" applyAlignment="1">
      <alignment horizontal="right"/>
    </xf>
    <xf numFmtId="37" fontId="14" fillId="0" borderId="19" xfId="1" applyNumberFormat="1" applyFont="1" applyFill="1" applyBorder="1" applyAlignment="1" applyProtection="1">
      <alignment horizontal="center" vertical="center"/>
    </xf>
    <xf numFmtId="37" fontId="14" fillId="0" borderId="18" xfId="1" applyNumberFormat="1" applyFont="1" applyFill="1" applyBorder="1" applyAlignment="1" applyProtection="1">
      <alignment horizontal="center" vertical="center"/>
    </xf>
    <xf numFmtId="37" fontId="14" fillId="0" borderId="17" xfId="1" applyNumberFormat="1" applyFont="1" applyFill="1" applyBorder="1" applyAlignment="1" applyProtection="1">
      <alignment horizontal="center" vertical="center"/>
    </xf>
    <xf numFmtId="0" fontId="15" fillId="2" borderId="14" xfId="2" applyFont="1" applyFill="1" applyBorder="1"/>
    <xf numFmtId="0" fontId="15" fillId="2" borderId="13" xfId="2" applyFont="1" applyFill="1" applyBorder="1" applyAlignment="1">
      <alignment horizontal="center"/>
    </xf>
    <xf numFmtId="0" fontId="15" fillId="2" borderId="12" xfId="2" applyFont="1" applyFill="1" applyBorder="1" applyAlignment="1">
      <alignment horizontal="center"/>
    </xf>
    <xf numFmtId="0" fontId="17" fillId="2" borderId="10" xfId="2" applyFont="1" applyFill="1" applyBorder="1" applyAlignment="1">
      <alignment horizontal="left" vertical="center" wrapText="1"/>
    </xf>
    <xf numFmtId="0" fontId="17" fillId="2" borderId="0" xfId="2" applyFont="1" applyFill="1" applyBorder="1" applyAlignment="1">
      <alignment horizontal="left" vertical="center" wrapText="1"/>
    </xf>
    <xf numFmtId="0" fontId="17" fillId="2" borderId="9" xfId="2" applyFont="1" applyFill="1" applyBorder="1" applyAlignment="1">
      <alignment horizontal="left" vertical="center" wrapText="1"/>
    </xf>
    <xf numFmtId="165" fontId="17" fillId="2" borderId="8" xfId="2" applyNumberFormat="1" applyFont="1" applyFill="1" applyBorder="1" applyAlignment="1">
      <alignment horizontal="right" vertical="center"/>
    </xf>
    <xf numFmtId="166" fontId="17" fillId="2" borderId="8" xfId="2" applyNumberFormat="1" applyFont="1" applyFill="1" applyBorder="1" applyAlignment="1">
      <alignment horizontal="right" vertical="center"/>
    </xf>
    <xf numFmtId="165" fontId="17" fillId="2" borderId="11" xfId="2" applyNumberFormat="1" applyFont="1" applyFill="1" applyBorder="1" applyAlignment="1">
      <alignment horizontal="right" vertical="center"/>
    </xf>
    <xf numFmtId="0" fontId="15" fillId="2" borderId="10" xfId="2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 wrapText="1"/>
    </xf>
    <xf numFmtId="165" fontId="16" fillId="2" borderId="8" xfId="0" applyNumberFormat="1" applyFont="1" applyFill="1" applyBorder="1" applyAlignment="1" applyProtection="1">
      <alignment horizontal="right" vertical="center" wrapText="1"/>
      <protection locked="0"/>
    </xf>
    <xf numFmtId="165" fontId="16" fillId="2" borderId="8" xfId="0" applyNumberFormat="1" applyFont="1" applyFill="1" applyBorder="1" applyAlignment="1">
      <alignment horizontal="right" vertical="center" wrapText="1"/>
    </xf>
    <xf numFmtId="166" fontId="15" fillId="0" borderId="8" xfId="3" applyNumberFormat="1" applyFont="1" applyFill="1" applyBorder="1" applyAlignment="1" applyProtection="1">
      <alignment horizontal="right" vertical="center"/>
      <protection locked="0"/>
    </xf>
    <xf numFmtId="165" fontId="16" fillId="2" borderId="11" xfId="0" applyNumberFormat="1" applyFont="1" applyFill="1" applyBorder="1" applyAlignment="1">
      <alignment horizontal="right" vertical="center" wrapText="1"/>
    </xf>
    <xf numFmtId="165" fontId="15" fillId="2" borderId="11" xfId="3" applyNumberFormat="1" applyFont="1" applyFill="1" applyBorder="1" applyAlignment="1" applyProtection="1">
      <alignment horizontal="right" vertical="center"/>
      <protection locked="0"/>
    </xf>
    <xf numFmtId="165" fontId="16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19" fillId="2" borderId="8" xfId="0" applyNumberFormat="1" applyFont="1" applyFill="1" applyBorder="1" applyAlignment="1">
      <alignment horizontal="right" vertical="center" wrapText="1"/>
    </xf>
    <xf numFmtId="166" fontId="19" fillId="2" borderId="8" xfId="0" applyNumberFormat="1" applyFont="1" applyFill="1" applyBorder="1" applyAlignment="1">
      <alignment horizontal="right" vertical="center" wrapText="1"/>
    </xf>
    <xf numFmtId="165" fontId="19" fillId="2" borderId="11" xfId="0" applyNumberFormat="1" applyFont="1" applyFill="1" applyBorder="1" applyAlignment="1">
      <alignment horizontal="right" vertical="center" wrapText="1"/>
    </xf>
    <xf numFmtId="0" fontId="17" fillId="2" borderId="10" xfId="2" applyFont="1" applyFill="1" applyBorder="1" applyAlignment="1">
      <alignment horizontal="left" vertical="center"/>
    </xf>
    <xf numFmtId="0" fontId="17" fillId="2" borderId="10" xfId="2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7" fillId="2" borderId="8" xfId="3" applyNumberFormat="1" applyFont="1" applyFill="1" applyBorder="1" applyAlignment="1">
      <alignment horizontal="right" vertical="center"/>
    </xf>
    <xf numFmtId="166" fontId="17" fillId="2" borderId="8" xfId="3" applyNumberFormat="1" applyFont="1" applyFill="1" applyBorder="1" applyAlignment="1">
      <alignment horizontal="right" vertical="center"/>
    </xf>
    <xf numFmtId="165" fontId="17" fillId="2" borderId="11" xfId="3" applyNumberFormat="1" applyFont="1" applyFill="1" applyBorder="1" applyAlignment="1">
      <alignment horizontal="right" vertical="center"/>
    </xf>
    <xf numFmtId="0" fontId="15" fillId="2" borderId="0" xfId="2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 wrapText="1"/>
    </xf>
    <xf numFmtId="166" fontId="17" fillId="0" borderId="8" xfId="3" applyNumberFormat="1" applyFont="1" applyFill="1" applyBorder="1" applyAlignment="1">
      <alignment horizontal="right" vertical="center"/>
    </xf>
    <xf numFmtId="165" fontId="16" fillId="2" borderId="9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8" xfId="0" applyNumberFormat="1" applyFont="1" applyFill="1" applyBorder="1" applyAlignment="1">
      <alignment horizontal="right" vertical="center" wrapText="1"/>
    </xf>
    <xf numFmtId="165" fontId="16" fillId="2" borderId="7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 wrapText="1"/>
    </xf>
    <xf numFmtId="166" fontId="16" fillId="2" borderId="8" xfId="0" applyNumberFormat="1" applyFont="1" applyFill="1" applyBorder="1" applyAlignment="1">
      <alignment horizontal="right" vertical="center" wrapText="1"/>
    </xf>
    <xf numFmtId="0" fontId="17" fillId="2" borderId="2" xfId="2" applyFont="1" applyFill="1" applyBorder="1" applyAlignment="1">
      <alignment horizontal="left" wrapText="1" indent="1"/>
    </xf>
    <xf numFmtId="165" fontId="17" fillId="2" borderId="5" xfId="2" applyNumberFormat="1" applyFont="1" applyFill="1" applyBorder="1" applyAlignment="1">
      <alignment horizontal="right"/>
    </xf>
    <xf numFmtId="166" fontId="17" fillId="2" borderId="3" xfId="2" applyNumberFormat="1" applyFont="1" applyFill="1" applyBorder="1" applyAlignment="1">
      <alignment horizontal="right"/>
    </xf>
    <xf numFmtId="165" fontId="17" fillId="2" borderId="4" xfId="2" applyNumberFormat="1" applyFont="1" applyFill="1" applyBorder="1" applyAlignment="1"/>
    <xf numFmtId="0" fontId="20" fillId="2" borderId="0" xfId="0" applyFont="1" applyFill="1" applyBorder="1" applyAlignment="1">
      <alignment vertical="top" wrapText="1"/>
    </xf>
    <xf numFmtId="165" fontId="20" fillId="2" borderId="0" xfId="0" applyNumberFormat="1" applyFont="1" applyFill="1" applyBorder="1" applyAlignment="1">
      <alignment vertical="top" wrapText="1"/>
    </xf>
    <xf numFmtId="165" fontId="17" fillId="2" borderId="1" xfId="2" applyNumberFormat="1" applyFont="1" applyFill="1" applyBorder="1" applyAlignment="1"/>
    <xf numFmtId="0" fontId="20" fillId="2" borderId="0" xfId="0" applyFont="1" applyFill="1" applyAlignment="1">
      <alignment horizontal="left" vertical="top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3"/>
  <sheetViews>
    <sheetView showGridLines="0" topLeftCell="B1" zoomScale="115" zoomScaleNormal="115" workbookViewId="0">
      <selection activeCell="B56" sqref="B56:J58"/>
    </sheetView>
  </sheetViews>
  <sheetFormatPr baseColWidth="10" defaultRowHeight="9" x14ac:dyDescent="0.15"/>
  <cols>
    <col min="1" max="1" width="5.28515625" style="1" customWidth="1"/>
    <col min="2" max="2" width="16.85546875" style="1" customWidth="1"/>
    <col min="3" max="3" width="11.42578125" style="1"/>
    <col min="4" max="4" width="17.140625" style="1" customWidth="1"/>
    <col min="5" max="5" width="18.7109375" style="1" customWidth="1"/>
    <col min="6" max="6" width="13.5703125" style="1" customWidth="1"/>
    <col min="7" max="7" width="19.5703125" style="1" customWidth="1"/>
    <col min="8" max="8" width="17.42578125" style="1" customWidth="1"/>
    <col min="9" max="9" width="19.28515625" style="1" customWidth="1"/>
    <col min="10" max="10" width="20.28515625" style="1" customWidth="1"/>
    <col min="11" max="11" width="11.42578125" style="1"/>
    <col min="12" max="12" width="20.140625" style="1" customWidth="1"/>
    <col min="13" max="13" width="11.42578125" style="1"/>
    <col min="14" max="14" width="21.140625" style="1" bestFit="1" customWidth="1"/>
    <col min="15" max="16384" width="11.42578125" style="1"/>
  </cols>
  <sheetData>
    <row r="1" spans="2:10" ht="9.75" thickBot="1" x14ac:dyDescent="0.2"/>
    <row r="2" spans="2:10" x14ac:dyDescent="0.15">
      <c r="B2" s="109" t="s">
        <v>49</v>
      </c>
      <c r="C2" s="110"/>
      <c r="D2" s="110"/>
      <c r="E2" s="110"/>
      <c r="F2" s="110"/>
      <c r="G2" s="110"/>
      <c r="H2" s="110"/>
      <c r="I2" s="110"/>
      <c r="J2" s="111"/>
    </row>
    <row r="3" spans="2:10" x14ac:dyDescent="0.15">
      <c r="B3" s="112" t="s">
        <v>40</v>
      </c>
      <c r="C3" s="113"/>
      <c r="D3" s="113"/>
      <c r="E3" s="113"/>
      <c r="F3" s="113"/>
      <c r="G3" s="113"/>
      <c r="H3" s="113"/>
      <c r="I3" s="113"/>
      <c r="J3" s="114"/>
    </row>
    <row r="4" spans="2:10" x14ac:dyDescent="0.15">
      <c r="B4" s="115" t="s">
        <v>46</v>
      </c>
      <c r="C4" s="116"/>
      <c r="D4" s="116"/>
      <c r="E4" s="116"/>
      <c r="F4" s="116"/>
      <c r="G4" s="116"/>
      <c r="H4" s="116"/>
      <c r="I4" s="116"/>
      <c r="J4" s="117"/>
    </row>
    <row r="5" spans="2:10" x14ac:dyDescent="0.15">
      <c r="B5" s="115" t="s">
        <v>48</v>
      </c>
      <c r="C5" s="116"/>
      <c r="D5" s="116"/>
      <c r="E5" s="116"/>
      <c r="F5" s="116"/>
      <c r="G5" s="116"/>
      <c r="H5" s="116"/>
      <c r="I5" s="116"/>
      <c r="J5" s="117"/>
    </row>
    <row r="6" spans="2:10" ht="9.75" thickBot="1" x14ac:dyDescent="0.2">
      <c r="B6" s="118" t="s">
        <v>39</v>
      </c>
      <c r="C6" s="119"/>
      <c r="D6" s="119"/>
      <c r="E6" s="119"/>
      <c r="F6" s="119"/>
      <c r="G6" s="119"/>
      <c r="H6" s="119"/>
      <c r="I6" s="119"/>
      <c r="J6" s="120"/>
    </row>
    <row r="7" spans="2:10" ht="9.75" thickBot="1" x14ac:dyDescent="0.2">
      <c r="B7" s="2"/>
      <c r="C7" s="2"/>
      <c r="D7" s="2"/>
      <c r="E7" s="3"/>
      <c r="F7" s="4"/>
      <c r="G7" s="4"/>
      <c r="H7" s="4"/>
      <c r="I7" s="4"/>
      <c r="J7" s="4"/>
    </row>
    <row r="8" spans="2:10" ht="9.75" thickBot="1" x14ac:dyDescent="0.2">
      <c r="B8" s="94" t="s">
        <v>38</v>
      </c>
      <c r="C8" s="95"/>
      <c r="D8" s="96"/>
      <c r="E8" s="103" t="s">
        <v>32</v>
      </c>
      <c r="F8" s="104"/>
      <c r="G8" s="104"/>
      <c r="H8" s="104"/>
      <c r="I8" s="105"/>
      <c r="J8" s="106" t="s">
        <v>31</v>
      </c>
    </row>
    <row r="9" spans="2:10" ht="18.75" thickBot="1" x14ac:dyDescent="0.2">
      <c r="B9" s="97"/>
      <c r="C9" s="98"/>
      <c r="D9" s="99"/>
      <c r="E9" s="5" t="s">
        <v>30</v>
      </c>
      <c r="F9" s="6" t="s">
        <v>37</v>
      </c>
      <c r="G9" s="5" t="s">
        <v>28</v>
      </c>
      <c r="H9" s="5" t="s">
        <v>27</v>
      </c>
      <c r="I9" s="5" t="s">
        <v>26</v>
      </c>
      <c r="J9" s="107"/>
    </row>
    <row r="10" spans="2:10" ht="9.75" thickBot="1" x14ac:dyDescent="0.2">
      <c r="B10" s="97"/>
      <c r="C10" s="98"/>
      <c r="D10" s="99"/>
      <c r="E10" s="7" t="s">
        <v>25</v>
      </c>
      <c r="F10" s="7" t="s">
        <v>24</v>
      </c>
      <c r="G10" s="7" t="s">
        <v>23</v>
      </c>
      <c r="H10" s="8" t="s">
        <v>22</v>
      </c>
      <c r="I10" s="9" t="s">
        <v>21</v>
      </c>
      <c r="J10" s="7" t="s">
        <v>20</v>
      </c>
    </row>
    <row r="11" spans="2:10" x14ac:dyDescent="0.15">
      <c r="B11" s="10"/>
      <c r="C11" s="11"/>
      <c r="D11" s="11"/>
      <c r="E11" s="12"/>
      <c r="F11" s="12"/>
      <c r="G11" s="12"/>
      <c r="H11" s="12"/>
      <c r="I11" s="13"/>
      <c r="J11" s="14"/>
    </row>
    <row r="12" spans="2:10" x14ac:dyDescent="0.15">
      <c r="B12" s="108" t="s">
        <v>18</v>
      </c>
      <c r="C12" s="82"/>
      <c r="D12" s="82"/>
      <c r="E12" s="13">
        <v>26952986116</v>
      </c>
      <c r="F12" s="15"/>
      <c r="G12" s="13">
        <f>E12+F12</f>
        <v>26952986116</v>
      </c>
      <c r="H12" s="13">
        <v>14904332295.779999</v>
      </c>
      <c r="I12" s="13">
        <f>H12</f>
        <v>14904332295.779999</v>
      </c>
      <c r="J12" s="16">
        <f t="shared" ref="J12:J17" si="0">I12-E12</f>
        <v>-12048653820.220001</v>
      </c>
    </row>
    <row r="13" spans="2:10" ht="26.25" customHeight="1" x14ac:dyDescent="0.15">
      <c r="B13" s="108" t="s">
        <v>12</v>
      </c>
      <c r="C13" s="82"/>
      <c r="D13" s="82"/>
      <c r="E13" s="13">
        <v>0</v>
      </c>
      <c r="F13" s="15"/>
      <c r="G13" s="13">
        <v>0</v>
      </c>
      <c r="H13" s="13">
        <v>0</v>
      </c>
      <c r="I13" s="13">
        <f t="shared" ref="I13:I23" si="1">H13</f>
        <v>0</v>
      </c>
      <c r="J13" s="16">
        <f t="shared" si="0"/>
        <v>0</v>
      </c>
    </row>
    <row r="14" spans="2:10" x14ac:dyDescent="0.15">
      <c r="B14" s="108" t="s">
        <v>17</v>
      </c>
      <c r="C14" s="82"/>
      <c r="D14" s="82"/>
      <c r="E14" s="13">
        <v>600019228</v>
      </c>
      <c r="F14" s="15"/>
      <c r="G14" s="13">
        <f>E14+F14</f>
        <v>600019228</v>
      </c>
      <c r="H14" s="13" t="s">
        <v>42</v>
      </c>
      <c r="I14" s="13" t="str">
        <f t="shared" si="1"/>
        <v>225,466,821.10</v>
      </c>
      <c r="J14" s="16">
        <f t="shared" si="0"/>
        <v>-374552406.89999998</v>
      </c>
    </row>
    <row r="15" spans="2:10" x14ac:dyDescent="0.15">
      <c r="B15" s="108" t="s">
        <v>16</v>
      </c>
      <c r="C15" s="82"/>
      <c r="D15" s="82"/>
      <c r="E15" s="13">
        <v>11179808835</v>
      </c>
      <c r="F15" s="15"/>
      <c r="G15" s="13">
        <f>E15+F15</f>
        <v>11179808835</v>
      </c>
      <c r="H15" s="13">
        <v>5556344966.5199995</v>
      </c>
      <c r="I15" s="13">
        <f t="shared" si="1"/>
        <v>5556344966.5199995</v>
      </c>
      <c r="J15" s="16">
        <f t="shared" si="0"/>
        <v>-5623463868.4800005</v>
      </c>
    </row>
    <row r="16" spans="2:10" x14ac:dyDescent="0.15">
      <c r="B16" s="108" t="s">
        <v>11</v>
      </c>
      <c r="C16" s="82"/>
      <c r="D16" s="82"/>
      <c r="E16" s="13">
        <v>441606381</v>
      </c>
      <c r="F16" s="13"/>
      <c r="G16" s="13">
        <f>E16+F16</f>
        <v>441606381</v>
      </c>
      <c r="H16" s="13" t="s">
        <v>43</v>
      </c>
      <c r="I16" s="13" t="str">
        <f t="shared" si="1"/>
        <v>913,324,254.06</v>
      </c>
      <c r="J16" s="16">
        <f t="shared" si="0"/>
        <v>471717873.05999994</v>
      </c>
    </row>
    <row r="17" spans="2:14" x14ac:dyDescent="0.15">
      <c r="B17" s="108" t="s">
        <v>15</v>
      </c>
      <c r="C17" s="82"/>
      <c r="D17" s="82"/>
      <c r="E17" s="13">
        <v>3237876366</v>
      </c>
      <c r="F17" s="13"/>
      <c r="G17" s="13">
        <f>E17+F17</f>
        <v>3237876366</v>
      </c>
      <c r="H17" s="13">
        <v>728954075.03000009</v>
      </c>
      <c r="I17" s="13">
        <f t="shared" si="1"/>
        <v>728954075.03000009</v>
      </c>
      <c r="J17" s="16">
        <f t="shared" si="0"/>
        <v>-2508922290.9699998</v>
      </c>
    </row>
    <row r="18" spans="2:14" ht="26.25" customHeight="1" x14ac:dyDescent="0.15">
      <c r="B18" s="108" t="s">
        <v>36</v>
      </c>
      <c r="C18" s="82"/>
      <c r="D18" s="82"/>
      <c r="E18" s="13">
        <v>0</v>
      </c>
      <c r="F18" s="15"/>
      <c r="G18" s="13">
        <v>0</v>
      </c>
      <c r="H18" s="17">
        <v>0</v>
      </c>
      <c r="I18" s="13">
        <f t="shared" si="1"/>
        <v>0</v>
      </c>
      <c r="J18" s="16"/>
    </row>
    <row r="19" spans="2:14" ht="35.25" customHeight="1" x14ac:dyDescent="0.15">
      <c r="B19" s="108" t="s">
        <v>14</v>
      </c>
      <c r="C19" s="82"/>
      <c r="D19" s="82"/>
      <c r="E19" s="13">
        <v>274511099332</v>
      </c>
      <c r="F19" s="15"/>
      <c r="G19" s="13">
        <f>E19+F19</f>
        <v>274511099332</v>
      </c>
      <c r="H19" s="17">
        <v>72436119910.069992</v>
      </c>
      <c r="I19" s="13">
        <f t="shared" si="1"/>
        <v>72436119910.069992</v>
      </c>
      <c r="J19" s="16">
        <f>I19-E19</f>
        <v>-202074979421.92999</v>
      </c>
    </row>
    <row r="20" spans="2:14" ht="30.75" customHeight="1" x14ac:dyDescent="0.15">
      <c r="B20" s="108" t="s">
        <v>9</v>
      </c>
      <c r="C20" s="82"/>
      <c r="D20" s="82"/>
      <c r="E20" s="13">
        <v>5268059053</v>
      </c>
      <c r="F20" s="15"/>
      <c r="G20" s="13">
        <f>E20+F20</f>
        <v>5268059053</v>
      </c>
      <c r="H20" s="17" t="s">
        <v>45</v>
      </c>
      <c r="I20" s="13" t="str">
        <f t="shared" si="1"/>
        <v>1,263,942,847.00</v>
      </c>
      <c r="J20" s="16">
        <f>I20-E20</f>
        <v>-4004116206</v>
      </c>
    </row>
    <row r="21" spans="2:14" ht="15" customHeight="1" x14ac:dyDescent="0.15">
      <c r="B21" s="108" t="s">
        <v>7</v>
      </c>
      <c r="C21" s="82"/>
      <c r="D21" s="82"/>
      <c r="E21" s="13">
        <v>0</v>
      </c>
      <c r="F21" s="15"/>
      <c r="G21" s="13">
        <f>E21+F21</f>
        <v>0</v>
      </c>
      <c r="H21" s="17" t="s">
        <v>44</v>
      </c>
      <c r="I21" s="13" t="str">
        <f t="shared" si="1"/>
        <v>459,442,852.63</v>
      </c>
      <c r="J21" s="16">
        <f>I21-E21</f>
        <v>459442852.63</v>
      </c>
      <c r="L21" s="18"/>
      <c r="M21" s="18"/>
      <c r="N21" s="18"/>
    </row>
    <row r="22" spans="2:14" x14ac:dyDescent="0.15">
      <c r="B22" s="19"/>
      <c r="C22" s="20"/>
      <c r="D22" s="20"/>
      <c r="E22" s="13"/>
      <c r="F22" s="15"/>
      <c r="G22" s="13"/>
      <c r="H22" s="17"/>
      <c r="I22" s="13">
        <f t="shared" si="1"/>
        <v>0</v>
      </c>
      <c r="J22" s="16"/>
    </row>
    <row r="23" spans="2:14" x14ac:dyDescent="0.15">
      <c r="B23" s="91" t="s">
        <v>6</v>
      </c>
      <c r="C23" s="80"/>
      <c r="D23" s="81"/>
      <c r="E23" s="13">
        <v>7410491056</v>
      </c>
      <c r="F23" s="15"/>
      <c r="G23" s="13">
        <f>E23+F23</f>
        <v>7410491056</v>
      </c>
      <c r="H23" s="17">
        <v>0</v>
      </c>
      <c r="I23" s="13">
        <f t="shared" si="1"/>
        <v>0</v>
      </c>
      <c r="J23" s="16">
        <f>I23-E23</f>
        <v>-7410491056</v>
      </c>
    </row>
    <row r="24" spans="2:14" ht="9.75" thickBot="1" x14ac:dyDescent="0.2">
      <c r="B24" s="91" t="s">
        <v>35</v>
      </c>
      <c r="C24" s="80"/>
      <c r="D24" s="81"/>
      <c r="E24" s="21"/>
      <c r="F24" s="21"/>
      <c r="G24" s="21"/>
      <c r="H24" s="21"/>
      <c r="I24" s="13"/>
      <c r="J24" s="16">
        <f>I24-E24</f>
        <v>0</v>
      </c>
      <c r="L24" s="22"/>
      <c r="N24" s="23"/>
    </row>
    <row r="25" spans="2:14" ht="16.5" customHeight="1" thickBot="1" x14ac:dyDescent="0.2">
      <c r="B25" s="24"/>
      <c r="C25" s="25"/>
      <c r="D25" s="26" t="s">
        <v>34</v>
      </c>
      <c r="E25" s="27">
        <f>SUM(E12:E23)</f>
        <v>329601946367</v>
      </c>
      <c r="F25" s="27">
        <f>F12+F13+F14+F15+F16+F17+F18+F19+F20+F21</f>
        <v>0</v>
      </c>
      <c r="G25" s="27">
        <f>SUM(G12:G23)</f>
        <v>329601946367</v>
      </c>
      <c r="H25" s="27">
        <f>H12+H13+H14+H15+H16+H17+H18+H19+H20+H21</f>
        <v>96487928022.190002</v>
      </c>
      <c r="I25" s="28">
        <f>I12+I13+I14+I15+I16+I17+I18+I19+I20+I21+I23</f>
        <v>96487928022.190002</v>
      </c>
      <c r="J25" s="92">
        <f>SUM(J11:J24)</f>
        <v>-233114018344.81</v>
      </c>
    </row>
    <row r="26" spans="2:14" ht="9.75" thickBot="1" x14ac:dyDescent="0.2">
      <c r="E26" s="29"/>
      <c r="F26" s="29"/>
      <c r="G26" s="29"/>
      <c r="H26" s="86" t="s">
        <v>4</v>
      </c>
      <c r="I26" s="87"/>
      <c r="J26" s="93"/>
    </row>
    <row r="27" spans="2:14" ht="10.5" customHeight="1" thickBot="1" x14ac:dyDescent="0.2"/>
    <row r="28" spans="2:14" ht="9.75" thickBot="1" x14ac:dyDescent="0.2">
      <c r="B28" s="94" t="s">
        <v>33</v>
      </c>
      <c r="C28" s="95"/>
      <c r="D28" s="96"/>
      <c r="E28" s="103" t="s">
        <v>32</v>
      </c>
      <c r="F28" s="104"/>
      <c r="G28" s="104"/>
      <c r="H28" s="104"/>
      <c r="I28" s="105"/>
      <c r="J28" s="106" t="s">
        <v>31</v>
      </c>
    </row>
    <row r="29" spans="2:14" ht="18.75" thickBot="1" x14ac:dyDescent="0.2">
      <c r="B29" s="97"/>
      <c r="C29" s="98"/>
      <c r="D29" s="99"/>
      <c r="E29" s="5" t="s">
        <v>30</v>
      </c>
      <c r="F29" s="6" t="s">
        <v>29</v>
      </c>
      <c r="G29" s="5" t="s">
        <v>28</v>
      </c>
      <c r="H29" s="5" t="s">
        <v>27</v>
      </c>
      <c r="I29" s="5" t="s">
        <v>26</v>
      </c>
      <c r="J29" s="107"/>
    </row>
    <row r="30" spans="2:14" ht="9.75" thickBot="1" x14ac:dyDescent="0.2">
      <c r="B30" s="100"/>
      <c r="C30" s="101"/>
      <c r="D30" s="102"/>
      <c r="E30" s="9" t="s">
        <v>25</v>
      </c>
      <c r="F30" s="9" t="s">
        <v>24</v>
      </c>
      <c r="G30" s="9" t="s">
        <v>23</v>
      </c>
      <c r="H30" s="9" t="s">
        <v>22</v>
      </c>
      <c r="I30" s="9" t="s">
        <v>21</v>
      </c>
      <c r="J30" s="9" t="s">
        <v>20</v>
      </c>
    </row>
    <row r="31" spans="2:14" ht="8.25" customHeight="1" x14ac:dyDescent="0.15">
      <c r="B31" s="10"/>
      <c r="C31" s="11"/>
      <c r="D31" s="30"/>
      <c r="E31" s="31"/>
      <c r="F31" s="31"/>
      <c r="G31" s="31"/>
      <c r="H31" s="31"/>
      <c r="I31" s="31"/>
      <c r="J31" s="32"/>
    </row>
    <row r="32" spans="2:14" ht="23.25" customHeight="1" x14ac:dyDescent="0.15">
      <c r="B32" s="88" t="s">
        <v>19</v>
      </c>
      <c r="C32" s="89"/>
      <c r="D32" s="90"/>
      <c r="E32" s="33">
        <f>E33+E34+E35+E36+E37 +E38+E39</f>
        <v>322191455311</v>
      </c>
      <c r="F32" s="33">
        <f>F33+F34+F35+F36+F37+F38+F39</f>
        <v>0</v>
      </c>
      <c r="G32" s="33">
        <f>G33+G34+G35+G36+G37 +G38+G39</f>
        <v>322191455311</v>
      </c>
      <c r="H32" s="33">
        <f>H33+H34+H35+H36+H37 +H38+H39</f>
        <v>96028485169.559998</v>
      </c>
      <c r="I32" s="34">
        <f>I33+I34+I35+I36+I37+I38+I39</f>
        <v>96028485169.559998</v>
      </c>
      <c r="J32" s="35">
        <f>J33+J34+J35+J36+J37+J38</f>
        <v>-222158853935.44</v>
      </c>
    </row>
    <row r="33" spans="2:10" x14ac:dyDescent="0.15">
      <c r="B33" s="36"/>
      <c r="C33" s="82" t="s">
        <v>18</v>
      </c>
      <c r="D33" s="83"/>
      <c r="E33" s="15">
        <f>+E12</f>
        <v>26952986116</v>
      </c>
      <c r="F33" s="37"/>
      <c r="G33" s="38">
        <f t="shared" ref="G33:G39" si="2">E33+F33</f>
        <v>26952986116</v>
      </c>
      <c r="H33" s="37">
        <f>H12</f>
        <v>14904332295.779999</v>
      </c>
      <c r="I33" s="39">
        <f>H33</f>
        <v>14904332295.779999</v>
      </c>
      <c r="J33" s="40">
        <f t="shared" ref="J33:J39" si="3">I33-E33</f>
        <v>-12048653820.220001</v>
      </c>
    </row>
    <row r="34" spans="2:10" x14ac:dyDescent="0.15">
      <c r="B34" s="36"/>
      <c r="C34" s="82" t="s">
        <v>17</v>
      </c>
      <c r="D34" s="83"/>
      <c r="E34" s="15">
        <f>+E14</f>
        <v>600019228</v>
      </c>
      <c r="F34" s="37"/>
      <c r="G34" s="38">
        <f t="shared" si="2"/>
        <v>600019228</v>
      </c>
      <c r="H34" s="37" t="str">
        <f>H14</f>
        <v>225,466,821.10</v>
      </c>
      <c r="I34" s="39" t="str">
        <f t="shared" ref="I34:I39" si="4">H34</f>
        <v>225,466,821.10</v>
      </c>
      <c r="J34" s="40">
        <f t="shared" si="3"/>
        <v>-374552406.89999998</v>
      </c>
    </row>
    <row r="35" spans="2:10" x14ac:dyDescent="0.15">
      <c r="B35" s="36"/>
      <c r="C35" s="82" t="s">
        <v>16</v>
      </c>
      <c r="D35" s="83"/>
      <c r="E35" s="15">
        <f>+E15</f>
        <v>11179808835</v>
      </c>
      <c r="F35" s="37"/>
      <c r="G35" s="38">
        <f t="shared" si="2"/>
        <v>11179808835</v>
      </c>
      <c r="H35" s="37">
        <f>H15</f>
        <v>5556344966.5199995</v>
      </c>
      <c r="I35" s="39">
        <f t="shared" si="4"/>
        <v>5556344966.5199995</v>
      </c>
      <c r="J35" s="40">
        <f t="shared" si="3"/>
        <v>-5623463868.4800005</v>
      </c>
    </row>
    <row r="36" spans="2:10" x14ac:dyDescent="0.15">
      <c r="B36" s="36"/>
      <c r="C36" s="82" t="s">
        <v>11</v>
      </c>
      <c r="D36" s="83"/>
      <c r="E36" s="13">
        <f>+E16</f>
        <v>441606381</v>
      </c>
      <c r="F36" s="38"/>
      <c r="G36" s="38">
        <f t="shared" si="2"/>
        <v>441606381</v>
      </c>
      <c r="H36" s="38" t="str">
        <f>H16</f>
        <v>913,324,254.06</v>
      </c>
      <c r="I36" s="39" t="str">
        <f t="shared" si="4"/>
        <v>913,324,254.06</v>
      </c>
      <c r="J36" s="40">
        <f t="shared" si="3"/>
        <v>471717873.05999994</v>
      </c>
    </row>
    <row r="37" spans="2:10" x14ac:dyDescent="0.15">
      <c r="B37" s="36"/>
      <c r="C37" s="82" t="s">
        <v>15</v>
      </c>
      <c r="D37" s="83"/>
      <c r="E37" s="13">
        <f>+E17</f>
        <v>3237876366</v>
      </c>
      <c r="F37" s="38"/>
      <c r="G37" s="38">
        <f t="shared" si="2"/>
        <v>3237876366</v>
      </c>
      <c r="H37" s="38">
        <f>H17</f>
        <v>728954075.03000009</v>
      </c>
      <c r="I37" s="39">
        <f t="shared" si="4"/>
        <v>728954075.03000009</v>
      </c>
      <c r="J37" s="40">
        <f t="shared" si="3"/>
        <v>-2508922290.9699998</v>
      </c>
    </row>
    <row r="38" spans="2:10" ht="44.25" customHeight="1" x14ac:dyDescent="0.15">
      <c r="B38" s="36"/>
      <c r="C38" s="82" t="s">
        <v>14</v>
      </c>
      <c r="D38" s="83"/>
      <c r="E38" s="15">
        <f>+E19</f>
        <v>274511099332</v>
      </c>
      <c r="F38" s="37"/>
      <c r="G38" s="15">
        <f t="shared" si="2"/>
        <v>274511099332</v>
      </c>
      <c r="H38" s="37">
        <f>H19</f>
        <v>72436119910.069992</v>
      </c>
      <c r="I38" s="39">
        <f t="shared" si="4"/>
        <v>72436119910.069992</v>
      </c>
      <c r="J38" s="41">
        <f t="shared" si="3"/>
        <v>-202074979421.92999</v>
      </c>
    </row>
    <row r="39" spans="2:10" ht="36.75" customHeight="1" x14ac:dyDescent="0.15">
      <c r="B39" s="36"/>
      <c r="C39" s="82" t="s">
        <v>9</v>
      </c>
      <c r="D39" s="83"/>
      <c r="E39" s="37">
        <f>+E20</f>
        <v>5268059053</v>
      </c>
      <c r="F39" s="37"/>
      <c r="G39" s="38">
        <f t="shared" si="2"/>
        <v>5268059053</v>
      </c>
      <c r="H39" s="37" t="str">
        <f>H20</f>
        <v>1,263,942,847.00</v>
      </c>
      <c r="I39" s="39" t="str">
        <f t="shared" si="4"/>
        <v>1,263,942,847.00</v>
      </c>
      <c r="J39" s="42">
        <f t="shared" si="3"/>
        <v>-4004116206</v>
      </c>
    </row>
    <row r="40" spans="2:10" ht="49.5" customHeight="1" x14ac:dyDescent="0.15">
      <c r="B40" s="88" t="s">
        <v>13</v>
      </c>
      <c r="C40" s="89"/>
      <c r="D40" s="90"/>
      <c r="E40" s="43">
        <f t="shared" ref="E40:J40" si="5">E41+E43+E44</f>
        <v>0</v>
      </c>
      <c r="F40" s="43">
        <f t="shared" si="5"/>
        <v>0</v>
      </c>
      <c r="G40" s="43">
        <f t="shared" si="5"/>
        <v>0</v>
      </c>
      <c r="H40" s="43">
        <f t="shared" si="5"/>
        <v>0</v>
      </c>
      <c r="I40" s="44">
        <f t="shared" si="5"/>
        <v>0</v>
      </c>
      <c r="J40" s="45">
        <f t="shared" si="5"/>
        <v>0</v>
      </c>
    </row>
    <row r="41" spans="2:10" ht="26.25" customHeight="1" x14ac:dyDescent="0.15">
      <c r="B41" s="46"/>
      <c r="C41" s="82" t="s">
        <v>12</v>
      </c>
      <c r="D41" s="83"/>
      <c r="E41" s="37">
        <v>0</v>
      </c>
      <c r="F41" s="37"/>
      <c r="G41" s="38">
        <f>E41+F41</f>
        <v>0</v>
      </c>
      <c r="H41" s="37"/>
      <c r="I41" s="38">
        <v>0</v>
      </c>
      <c r="J41" s="40">
        <f>I41-E41</f>
        <v>0</v>
      </c>
    </row>
    <row r="42" spans="2:10" ht="26.25" customHeight="1" x14ac:dyDescent="0.15">
      <c r="B42" s="46"/>
      <c r="C42" s="80" t="s">
        <v>11</v>
      </c>
      <c r="D42" s="81"/>
      <c r="E42" s="37">
        <v>0</v>
      </c>
      <c r="F42" s="37"/>
      <c r="G42" s="38"/>
      <c r="H42" s="37"/>
      <c r="I42" s="38"/>
      <c r="J42" s="40"/>
    </row>
    <row r="43" spans="2:10" ht="35.25" customHeight="1" x14ac:dyDescent="0.15">
      <c r="B43" s="36"/>
      <c r="C43" s="82" t="s">
        <v>10</v>
      </c>
      <c r="D43" s="83"/>
      <c r="E43" s="37">
        <v>0</v>
      </c>
      <c r="F43" s="37"/>
      <c r="G43" s="38">
        <f>E43+F43</f>
        <v>0</v>
      </c>
      <c r="H43" s="37"/>
      <c r="I43" s="38">
        <v>0</v>
      </c>
      <c r="J43" s="40">
        <f>I43-E43</f>
        <v>0</v>
      </c>
    </row>
    <row r="44" spans="2:10" ht="34.5" customHeight="1" x14ac:dyDescent="0.15">
      <c r="B44" s="36"/>
      <c r="C44" s="82" t="s">
        <v>9</v>
      </c>
      <c r="D44" s="83"/>
      <c r="E44" s="37">
        <v>0</v>
      </c>
      <c r="F44" s="37"/>
      <c r="G44" s="38">
        <f>E44+F44</f>
        <v>0</v>
      </c>
      <c r="H44" s="37"/>
      <c r="I44" s="38">
        <v>0</v>
      </c>
      <c r="J44" s="40">
        <f>I44-E44</f>
        <v>0</v>
      </c>
    </row>
    <row r="45" spans="2:10" x14ac:dyDescent="0.15">
      <c r="B45" s="47"/>
      <c r="C45" s="48"/>
      <c r="D45" s="49"/>
      <c r="E45" s="50"/>
      <c r="F45" s="50"/>
      <c r="G45" s="50"/>
      <c r="H45" s="50"/>
      <c r="I45" s="51"/>
      <c r="J45" s="52"/>
    </row>
    <row r="46" spans="2:10" x14ac:dyDescent="0.15">
      <c r="B46" s="46" t="s">
        <v>8</v>
      </c>
      <c r="C46" s="53"/>
      <c r="D46" s="54"/>
      <c r="E46" s="55">
        <f t="shared" ref="E46:F46" si="6">E47+E48+E49</f>
        <v>7410491056</v>
      </c>
      <c r="F46" s="55">
        <f t="shared" si="6"/>
        <v>0</v>
      </c>
      <c r="G46" s="55">
        <f>G47+G48+G49</f>
        <v>7410491056</v>
      </c>
      <c r="H46" s="55">
        <f>H47+H48+H49</f>
        <v>459442852.63</v>
      </c>
      <c r="I46" s="55">
        <f>I47+I48+I49</f>
        <v>459442852.63</v>
      </c>
      <c r="J46" s="40">
        <f>I46-E46</f>
        <v>-6951048203.3699999</v>
      </c>
    </row>
    <row r="47" spans="2:10" ht="28.5" customHeight="1" x14ac:dyDescent="0.15">
      <c r="B47" s="36"/>
      <c r="C47" s="82" t="s">
        <v>7</v>
      </c>
      <c r="D47" s="83"/>
      <c r="E47" s="38">
        <f>+E21</f>
        <v>0</v>
      </c>
      <c r="F47" s="56"/>
      <c r="G47" s="38">
        <f>E47+F47</f>
        <v>0</v>
      </c>
      <c r="H47" s="57" t="str">
        <f>H21</f>
        <v>459,442,852.63</v>
      </c>
      <c r="I47" s="57" t="str">
        <f>H47</f>
        <v>459,442,852.63</v>
      </c>
      <c r="J47" s="58">
        <f>I47-E47</f>
        <v>459442852.63</v>
      </c>
    </row>
    <row r="48" spans="2:10" ht="16.5" customHeight="1" x14ac:dyDescent="0.15">
      <c r="B48" s="36"/>
      <c r="C48" s="59" t="s">
        <v>6</v>
      </c>
      <c r="D48" s="60"/>
      <c r="E48" s="38">
        <f>+E23</f>
        <v>7410491056</v>
      </c>
      <c r="F48" s="56"/>
      <c r="G48" s="38">
        <f>E48+F48</f>
        <v>7410491056</v>
      </c>
      <c r="H48" s="37">
        <f>H23</f>
        <v>0</v>
      </c>
      <c r="I48" s="57">
        <f>+I23</f>
        <v>0</v>
      </c>
      <c r="J48" s="58">
        <f>I48-E48</f>
        <v>-7410491056</v>
      </c>
    </row>
    <row r="49" spans="2:10" ht="12.75" customHeight="1" thickBot="1" x14ac:dyDescent="0.2">
      <c r="B49" s="36"/>
      <c r="C49" s="59" t="s">
        <v>5</v>
      </c>
      <c r="D49" s="60"/>
      <c r="E49" s="38"/>
      <c r="F49" s="56"/>
      <c r="G49" s="38"/>
      <c r="H49" s="37"/>
      <c r="I49" s="61"/>
      <c r="J49" s="58">
        <f>I49-E49</f>
        <v>0</v>
      </c>
    </row>
    <row r="50" spans="2:10" ht="20.25" customHeight="1" thickBot="1" x14ac:dyDescent="0.2">
      <c r="B50" s="24"/>
      <c r="C50" s="25"/>
      <c r="D50" s="62"/>
      <c r="E50" s="63">
        <f>E32+E40+E46</f>
        <v>329601946367</v>
      </c>
      <c r="F50" s="63">
        <f t="shared" ref="F50:G50" si="7">F32+F40+F46</f>
        <v>0</v>
      </c>
      <c r="G50" s="63">
        <f t="shared" si="7"/>
        <v>329601946367</v>
      </c>
      <c r="H50" s="63">
        <f>H32+H40+H46</f>
        <v>96487928022.190002</v>
      </c>
      <c r="I50" s="64">
        <f>SUM(I32+I40+I46)</f>
        <v>96487928022.190002</v>
      </c>
      <c r="J50" s="84">
        <f>I50-G50</f>
        <v>-233114018344.81</v>
      </c>
    </row>
    <row r="51" spans="2:10" ht="9.75" thickBot="1" x14ac:dyDescent="0.2">
      <c r="B51" s="65"/>
      <c r="C51" s="65"/>
      <c r="D51" s="65"/>
      <c r="E51" s="66"/>
      <c r="F51" s="66"/>
      <c r="G51" s="66"/>
      <c r="H51" s="86" t="s">
        <v>4</v>
      </c>
      <c r="I51" s="87"/>
      <c r="J51" s="85"/>
    </row>
    <row r="52" spans="2:10" s="67" customFormat="1" ht="15" customHeight="1" x14ac:dyDescent="0.15">
      <c r="B52" s="77"/>
      <c r="C52" s="77"/>
      <c r="D52" s="77"/>
      <c r="E52" s="77"/>
      <c r="F52" s="77"/>
      <c r="G52" s="77"/>
      <c r="H52" s="77"/>
      <c r="I52" s="77"/>
      <c r="J52" s="77"/>
    </row>
    <row r="53" spans="2:10" s="67" customFormat="1" x14ac:dyDescent="0.15">
      <c r="B53" s="68"/>
      <c r="G53" s="68"/>
      <c r="H53" s="69"/>
      <c r="I53" s="68"/>
    </row>
    <row r="54" spans="2:10" s="67" customFormat="1" x14ac:dyDescent="0.15">
      <c r="B54" s="68"/>
      <c r="D54" s="70"/>
      <c r="F54" s="70"/>
      <c r="G54" s="68"/>
      <c r="H54" s="71"/>
    </row>
    <row r="55" spans="2:10" s="67" customFormat="1" x14ac:dyDescent="0.15">
      <c r="B55" s="71"/>
      <c r="C55" s="72"/>
      <c r="D55" s="71"/>
      <c r="E55" s="72"/>
      <c r="F55" s="71"/>
      <c r="G55" s="71"/>
      <c r="H55" s="71"/>
      <c r="I55" s="72"/>
      <c r="J55" s="72"/>
    </row>
    <row r="56" spans="2:10" s="67" customFormat="1" x14ac:dyDescent="0.15">
      <c r="B56" s="78" t="s">
        <v>3</v>
      </c>
      <c r="C56" s="78"/>
      <c r="D56" s="78"/>
      <c r="E56" s="78"/>
      <c r="F56" s="78"/>
      <c r="G56" s="78"/>
      <c r="H56" s="78" t="s">
        <v>2</v>
      </c>
      <c r="I56" s="78"/>
      <c r="J56" s="78"/>
    </row>
    <row r="57" spans="2:10" s="67" customFormat="1" ht="15" customHeight="1" x14ac:dyDescent="0.15">
      <c r="B57" s="77" t="s">
        <v>50</v>
      </c>
      <c r="C57" s="77"/>
      <c r="D57" s="77"/>
      <c r="E57" s="79"/>
      <c r="F57" s="79"/>
      <c r="G57" s="79"/>
      <c r="H57" s="79" t="s">
        <v>1</v>
      </c>
      <c r="I57" s="79"/>
      <c r="J57" s="79"/>
    </row>
    <row r="58" spans="2:10" s="67" customFormat="1" ht="15" customHeight="1" x14ac:dyDescent="0.15">
      <c r="B58" s="77" t="s">
        <v>0</v>
      </c>
      <c r="C58" s="77"/>
      <c r="D58" s="77"/>
      <c r="E58" s="77"/>
      <c r="F58" s="77"/>
      <c r="G58" s="77"/>
      <c r="H58" s="77" t="s">
        <v>0</v>
      </c>
      <c r="I58" s="77"/>
      <c r="J58" s="77"/>
    </row>
    <row r="59" spans="2:10" s="67" customFormat="1" x14ac:dyDescent="0.15">
      <c r="B59" s="73"/>
      <c r="C59" s="73"/>
      <c r="D59" s="73"/>
      <c r="E59" s="74"/>
      <c r="F59" s="74"/>
      <c r="G59" s="74"/>
      <c r="H59" s="68"/>
      <c r="I59" s="70"/>
      <c r="J59" s="68"/>
    </row>
    <row r="60" spans="2:10" s="67" customFormat="1" x14ac:dyDescent="0.15">
      <c r="B60" s="68"/>
      <c r="C60" s="68"/>
      <c r="D60" s="74"/>
      <c r="E60" s="74"/>
      <c r="F60" s="68"/>
      <c r="G60" s="68"/>
      <c r="H60" s="68"/>
      <c r="I60" s="68"/>
      <c r="J60" s="68"/>
    </row>
    <row r="61" spans="2:10" s="67" customFormat="1" x14ac:dyDescent="0.15">
      <c r="B61" s="72"/>
      <c r="C61" s="74"/>
      <c r="D61" s="74"/>
      <c r="E61" s="74"/>
      <c r="F61" s="75"/>
      <c r="G61" s="72"/>
    </row>
    <row r="62" spans="2:10" s="67" customFormat="1" x14ac:dyDescent="0.15">
      <c r="B62" s="68"/>
      <c r="C62" s="68"/>
      <c r="D62" s="68"/>
      <c r="E62" s="68"/>
      <c r="F62" s="68"/>
      <c r="G62" s="68"/>
      <c r="H62" s="68"/>
      <c r="I62" s="68"/>
      <c r="J62" s="68"/>
    </row>
    <row r="63" spans="2:10" s="76" customFormat="1" x14ac:dyDescent="0.15"/>
  </sheetData>
  <mergeCells count="53">
    <mergeCell ref="B2:J2"/>
    <mergeCell ref="B3:J3"/>
    <mergeCell ref="B4:J4"/>
    <mergeCell ref="B6:J6"/>
    <mergeCell ref="B8:D10"/>
    <mergeCell ref="E8:I8"/>
    <mergeCell ref="J8:J9"/>
    <mergeCell ref="B5:J5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J25:J26"/>
    <mergeCell ref="H26:I26"/>
    <mergeCell ref="B28:D30"/>
    <mergeCell ref="E28:I28"/>
    <mergeCell ref="J28:J29"/>
    <mergeCell ref="B32:D32"/>
    <mergeCell ref="C33:D33"/>
    <mergeCell ref="C34:D34"/>
    <mergeCell ref="C35:D35"/>
    <mergeCell ref="C36:D36"/>
    <mergeCell ref="C37:D37"/>
    <mergeCell ref="C38:D38"/>
    <mergeCell ref="C39:D39"/>
    <mergeCell ref="B40:D40"/>
    <mergeCell ref="C41:D41"/>
    <mergeCell ref="C42:D42"/>
    <mergeCell ref="C43:D43"/>
    <mergeCell ref="C44:D44"/>
    <mergeCell ref="C47:D47"/>
    <mergeCell ref="J50:J51"/>
    <mergeCell ref="H51:I51"/>
    <mergeCell ref="B52:D52"/>
    <mergeCell ref="E52:G52"/>
    <mergeCell ref="H52:J52"/>
    <mergeCell ref="B58:D58"/>
    <mergeCell ref="E58:G58"/>
    <mergeCell ref="H58:J58"/>
    <mergeCell ref="B56:D56"/>
    <mergeCell ref="E56:G56"/>
    <mergeCell ref="H56:J56"/>
    <mergeCell ref="B57:D57"/>
    <mergeCell ref="E57:G57"/>
    <mergeCell ref="H57:J57"/>
  </mergeCells>
  <pageMargins left="0.31496062992125984" right="0.31496062992125984" top="1.5354330708661419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51"/>
  <sheetViews>
    <sheetView showGridLines="0" tabSelected="1" zoomScaleNormal="100" workbookViewId="0">
      <selection activeCell="E24" sqref="E24"/>
    </sheetView>
  </sheetViews>
  <sheetFormatPr baseColWidth="10" defaultRowHeight="9" x14ac:dyDescent="0.15"/>
  <cols>
    <col min="1" max="1" width="2.28515625" style="121" customWidth="1"/>
    <col min="2" max="2" width="16.85546875" style="121" customWidth="1"/>
    <col min="3" max="3" width="11.42578125" style="121"/>
    <col min="4" max="4" width="21" style="121" customWidth="1"/>
    <col min="5" max="5" width="18.7109375" style="121" customWidth="1"/>
    <col min="6" max="6" width="13.140625" style="121" bestFit="1" customWidth="1"/>
    <col min="7" max="7" width="12.28515625" style="121" bestFit="1" customWidth="1"/>
    <col min="8" max="9" width="11.7109375" style="121" bestFit="1" customWidth="1"/>
    <col min="10" max="10" width="12.85546875" style="121" bestFit="1" customWidth="1"/>
    <col min="11" max="16384" width="11.42578125" style="121"/>
  </cols>
  <sheetData>
    <row r="1" spans="2:10" ht="9.75" thickBot="1" x14ac:dyDescent="0.2"/>
    <row r="2" spans="2:10" x14ac:dyDescent="0.15">
      <c r="B2" s="122" t="s">
        <v>41</v>
      </c>
      <c r="C2" s="123"/>
      <c r="D2" s="123"/>
      <c r="E2" s="123"/>
      <c r="F2" s="123"/>
      <c r="G2" s="123"/>
      <c r="H2" s="123"/>
      <c r="I2" s="123"/>
      <c r="J2" s="124"/>
    </row>
    <row r="3" spans="2:10" x14ac:dyDescent="0.15">
      <c r="B3" s="125" t="s">
        <v>40</v>
      </c>
      <c r="C3" s="126"/>
      <c r="D3" s="126"/>
      <c r="E3" s="126"/>
      <c r="F3" s="126"/>
      <c r="G3" s="126"/>
      <c r="H3" s="126"/>
      <c r="I3" s="126"/>
      <c r="J3" s="127"/>
    </row>
    <row r="4" spans="2:10" x14ac:dyDescent="0.15">
      <c r="B4" s="128" t="s">
        <v>46</v>
      </c>
      <c r="C4" s="129"/>
      <c r="D4" s="129"/>
      <c r="E4" s="129"/>
      <c r="F4" s="129"/>
      <c r="G4" s="129"/>
      <c r="H4" s="129"/>
      <c r="I4" s="129"/>
      <c r="J4" s="130"/>
    </row>
    <row r="5" spans="2:10" ht="9.75" thickBot="1" x14ac:dyDescent="0.2">
      <c r="B5" s="131" t="s">
        <v>47</v>
      </c>
      <c r="C5" s="132"/>
      <c r="D5" s="132"/>
      <c r="E5" s="132"/>
      <c r="F5" s="132"/>
      <c r="G5" s="132"/>
      <c r="H5" s="132"/>
      <c r="I5" s="132"/>
      <c r="J5" s="133"/>
    </row>
    <row r="6" spans="2:10" ht="9.75" thickBot="1" x14ac:dyDescent="0.2">
      <c r="B6" s="134"/>
      <c r="C6" s="134"/>
      <c r="D6" s="134"/>
      <c r="E6" s="135"/>
      <c r="F6" s="136"/>
      <c r="G6" s="136"/>
      <c r="H6" s="136"/>
      <c r="I6" s="136"/>
      <c r="J6" s="136"/>
    </row>
    <row r="7" spans="2:10" ht="9.75" thickBot="1" x14ac:dyDescent="0.2">
      <c r="B7" s="137" t="s">
        <v>38</v>
      </c>
      <c r="C7" s="138"/>
      <c r="D7" s="139"/>
      <c r="E7" s="140" t="s">
        <v>32</v>
      </c>
      <c r="F7" s="141"/>
      <c r="G7" s="141"/>
      <c r="H7" s="141"/>
      <c r="I7" s="142"/>
      <c r="J7" s="143" t="s">
        <v>31</v>
      </c>
    </row>
    <row r="8" spans="2:10" ht="18.75" thickBot="1" x14ac:dyDescent="0.2">
      <c r="B8" s="144"/>
      <c r="C8" s="145"/>
      <c r="D8" s="146"/>
      <c r="E8" s="147" t="s">
        <v>30</v>
      </c>
      <c r="F8" s="148" t="s">
        <v>37</v>
      </c>
      <c r="G8" s="147" t="s">
        <v>28</v>
      </c>
      <c r="H8" s="147" t="s">
        <v>27</v>
      </c>
      <c r="I8" s="147" t="s">
        <v>26</v>
      </c>
      <c r="J8" s="149"/>
    </row>
    <row r="9" spans="2:10" ht="9.75" thickBot="1" x14ac:dyDescent="0.2">
      <c r="B9" s="144"/>
      <c r="C9" s="145"/>
      <c r="D9" s="146"/>
      <c r="E9" s="150" t="s">
        <v>25</v>
      </c>
      <c r="F9" s="150" t="s">
        <v>24</v>
      </c>
      <c r="G9" s="150" t="s">
        <v>23</v>
      </c>
      <c r="H9" s="151" t="s">
        <v>22</v>
      </c>
      <c r="I9" s="152" t="s">
        <v>21</v>
      </c>
      <c r="J9" s="150" t="s">
        <v>20</v>
      </c>
    </row>
    <row r="10" spans="2:10" x14ac:dyDescent="0.15">
      <c r="B10" s="153"/>
      <c r="C10" s="154"/>
      <c r="D10" s="154"/>
      <c r="E10" s="155"/>
      <c r="F10" s="155"/>
      <c r="G10" s="155"/>
      <c r="H10" s="155"/>
      <c r="I10" s="156"/>
      <c r="J10" s="157"/>
    </row>
    <row r="11" spans="2:10" x14ac:dyDescent="0.15">
      <c r="B11" s="158" t="s">
        <v>18</v>
      </c>
      <c r="C11" s="159"/>
      <c r="D11" s="159"/>
      <c r="E11" s="156">
        <v>26952986.116</v>
      </c>
      <c r="F11" s="160"/>
      <c r="G11" s="156">
        <f>E11+F11</f>
        <v>26952986.116</v>
      </c>
      <c r="H11" s="156">
        <v>14904332.295779999</v>
      </c>
      <c r="I11" s="156">
        <f>H11</f>
        <v>14904332.295779999</v>
      </c>
      <c r="J11" s="161">
        <f t="shared" ref="J11:J16" si="0">I11-E11</f>
        <v>-12048653.820220001</v>
      </c>
    </row>
    <row r="12" spans="2:10" ht="26.25" customHeight="1" x14ac:dyDescent="0.15">
      <c r="B12" s="158" t="s">
        <v>12</v>
      </c>
      <c r="C12" s="159"/>
      <c r="D12" s="159"/>
      <c r="E12" s="156">
        <v>0</v>
      </c>
      <c r="F12" s="160"/>
      <c r="G12" s="156">
        <v>0</v>
      </c>
      <c r="H12" s="156">
        <v>0</v>
      </c>
      <c r="I12" s="156">
        <f t="shared" ref="I12:I22" si="1">H12</f>
        <v>0</v>
      </c>
      <c r="J12" s="161">
        <f t="shared" si="0"/>
        <v>0</v>
      </c>
    </row>
    <row r="13" spans="2:10" x14ac:dyDescent="0.15">
      <c r="B13" s="158" t="s">
        <v>17</v>
      </c>
      <c r="C13" s="159"/>
      <c r="D13" s="159"/>
      <c r="E13" s="156">
        <v>600019.228</v>
      </c>
      <c r="F13" s="160"/>
      <c r="G13" s="156">
        <f>E13+F13</f>
        <v>600019.228</v>
      </c>
      <c r="H13" s="156">
        <v>225466.8211</v>
      </c>
      <c r="I13" s="156">
        <f t="shared" si="1"/>
        <v>225466.8211</v>
      </c>
      <c r="J13" s="161">
        <f t="shared" si="0"/>
        <v>-374552.4069</v>
      </c>
    </row>
    <row r="14" spans="2:10" x14ac:dyDescent="0.15">
      <c r="B14" s="158" t="s">
        <v>16</v>
      </c>
      <c r="C14" s="159"/>
      <c r="D14" s="159"/>
      <c r="E14" s="156">
        <v>11179808.835000001</v>
      </c>
      <c r="F14" s="160"/>
      <c r="G14" s="156">
        <f>E14+F14</f>
        <v>11179808.835000001</v>
      </c>
      <c r="H14" s="156">
        <v>5556344.9665199993</v>
      </c>
      <c r="I14" s="156">
        <f t="shared" si="1"/>
        <v>5556344.9665199993</v>
      </c>
      <c r="J14" s="161">
        <f t="shared" si="0"/>
        <v>-5623463.8684800016</v>
      </c>
    </row>
    <row r="15" spans="2:10" x14ac:dyDescent="0.15">
      <c r="B15" s="158" t="s">
        <v>11</v>
      </c>
      <c r="C15" s="159"/>
      <c r="D15" s="159"/>
      <c r="E15" s="156">
        <v>441606.38099999999</v>
      </c>
      <c r="F15" s="156"/>
      <c r="G15" s="156">
        <f>E15+F15</f>
        <v>441606.38099999999</v>
      </c>
      <c r="H15" s="156">
        <v>913324.25405999995</v>
      </c>
      <c r="I15" s="156">
        <f t="shared" si="1"/>
        <v>913324.25405999995</v>
      </c>
      <c r="J15" s="161">
        <f t="shared" si="0"/>
        <v>471717.87305999995</v>
      </c>
    </row>
    <row r="16" spans="2:10" x14ac:dyDescent="0.15">
      <c r="B16" s="158" t="s">
        <v>15</v>
      </c>
      <c r="C16" s="159"/>
      <c r="D16" s="159"/>
      <c r="E16" s="156">
        <v>3237876.3659999999</v>
      </c>
      <c r="F16" s="156"/>
      <c r="G16" s="156">
        <f>E16+F16</f>
        <v>3237876.3659999999</v>
      </c>
      <c r="H16" s="156">
        <v>728954.07503000007</v>
      </c>
      <c r="I16" s="156">
        <f t="shared" si="1"/>
        <v>728954.07503000007</v>
      </c>
      <c r="J16" s="161">
        <f t="shared" si="0"/>
        <v>-2508922.29097</v>
      </c>
    </row>
    <row r="17" spans="2:10" ht="26.25" customHeight="1" x14ac:dyDescent="0.15">
      <c r="B17" s="158" t="s">
        <v>36</v>
      </c>
      <c r="C17" s="159"/>
      <c r="D17" s="159"/>
      <c r="E17" s="156">
        <v>0</v>
      </c>
      <c r="F17" s="160"/>
      <c r="G17" s="156">
        <v>0</v>
      </c>
      <c r="H17" s="156">
        <v>0</v>
      </c>
      <c r="I17" s="156">
        <f t="shared" si="1"/>
        <v>0</v>
      </c>
      <c r="J17" s="161"/>
    </row>
    <row r="18" spans="2:10" ht="35.25" customHeight="1" x14ac:dyDescent="0.15">
      <c r="B18" s="158" t="s">
        <v>14</v>
      </c>
      <c r="C18" s="159"/>
      <c r="D18" s="159"/>
      <c r="E18" s="156">
        <v>274511099.33200002</v>
      </c>
      <c r="F18" s="160"/>
      <c r="G18" s="156">
        <f>E18+F18</f>
        <v>274511099.33200002</v>
      </c>
      <c r="H18" s="156">
        <v>72436119.910069987</v>
      </c>
      <c r="I18" s="156">
        <f t="shared" si="1"/>
        <v>72436119.910069987</v>
      </c>
      <c r="J18" s="161">
        <f>I18-E18</f>
        <v>-202074979.42193002</v>
      </c>
    </row>
    <row r="19" spans="2:10" ht="30.75" customHeight="1" x14ac:dyDescent="0.15">
      <c r="B19" s="158" t="s">
        <v>9</v>
      </c>
      <c r="C19" s="159"/>
      <c r="D19" s="159"/>
      <c r="E19" s="156">
        <v>5268059.0530000003</v>
      </c>
      <c r="F19" s="160"/>
      <c r="G19" s="156">
        <f>E19+F19</f>
        <v>5268059.0530000003</v>
      </c>
      <c r="H19" s="156">
        <v>1263942.8470000001</v>
      </c>
      <c r="I19" s="156">
        <f t="shared" si="1"/>
        <v>1263942.8470000001</v>
      </c>
      <c r="J19" s="161">
        <f>I19-E19</f>
        <v>-4004116.2060000002</v>
      </c>
    </row>
    <row r="20" spans="2:10" ht="15" customHeight="1" x14ac:dyDescent="0.15">
      <c r="B20" s="158" t="s">
        <v>7</v>
      </c>
      <c r="C20" s="159"/>
      <c r="D20" s="159"/>
      <c r="E20" s="156">
        <v>0</v>
      </c>
      <c r="F20" s="160"/>
      <c r="G20" s="156">
        <f>E20+F20</f>
        <v>0</v>
      </c>
      <c r="H20" s="156">
        <v>459442.85262999998</v>
      </c>
      <c r="I20" s="156">
        <f t="shared" si="1"/>
        <v>459442.85262999998</v>
      </c>
      <c r="J20" s="161">
        <f>I20-E20</f>
        <v>459442.85262999998</v>
      </c>
    </row>
    <row r="21" spans="2:10" x14ac:dyDescent="0.15">
      <c r="B21" s="162"/>
      <c r="C21" s="163"/>
      <c r="D21" s="163"/>
      <c r="E21" s="156">
        <v>0</v>
      </c>
      <c r="F21" s="160"/>
      <c r="G21" s="156"/>
      <c r="H21" s="156">
        <v>0</v>
      </c>
      <c r="I21" s="156">
        <f t="shared" si="1"/>
        <v>0</v>
      </c>
      <c r="J21" s="161"/>
    </row>
    <row r="22" spans="2:10" x14ac:dyDescent="0.15">
      <c r="B22" s="164" t="s">
        <v>6</v>
      </c>
      <c r="C22" s="165"/>
      <c r="D22" s="166"/>
      <c r="E22" s="156">
        <v>7410491.0559999999</v>
      </c>
      <c r="F22" s="160"/>
      <c r="G22" s="156">
        <f>E22+F22</f>
        <v>7410491.0559999999</v>
      </c>
      <c r="H22" s="156">
        <v>0</v>
      </c>
      <c r="I22" s="156">
        <f t="shared" si="1"/>
        <v>0</v>
      </c>
      <c r="J22" s="161">
        <f>I22-E22</f>
        <v>-7410491.0559999999</v>
      </c>
    </row>
    <row r="23" spans="2:10" ht="9.75" thickBot="1" x14ac:dyDescent="0.2">
      <c r="B23" s="164" t="s">
        <v>35</v>
      </c>
      <c r="C23" s="165"/>
      <c r="D23" s="166"/>
      <c r="E23" s="167"/>
      <c r="F23" s="167"/>
      <c r="G23" s="167"/>
      <c r="H23" s="167"/>
      <c r="I23" s="156"/>
      <c r="J23" s="161">
        <f>I23-E23</f>
        <v>0</v>
      </c>
    </row>
    <row r="24" spans="2:10" ht="16.5" customHeight="1" thickBot="1" x14ac:dyDescent="0.2">
      <c r="B24" s="168"/>
      <c r="C24" s="169"/>
      <c r="D24" s="170" t="s">
        <v>34</v>
      </c>
      <c r="E24" s="171">
        <f>SUM(E11:E22)</f>
        <v>329601946.36699998</v>
      </c>
      <c r="F24" s="171">
        <f>F11+F12+F13+F14+F15+F16+F17+F18+F19+F20</f>
        <v>0</v>
      </c>
      <c r="G24" s="171">
        <f>SUM(G11:G22)</f>
        <v>329601946.36699998</v>
      </c>
      <c r="H24" s="171">
        <f>H11+H12+H13+H14+H15+H16+H17+H18+H19+H20</f>
        <v>96487928.02218999</v>
      </c>
      <c r="I24" s="172">
        <f>I11+I12+I13+I14+I15+I16+I17+I18+I19+I20+I22</f>
        <v>96487928.02218999</v>
      </c>
      <c r="J24" s="173">
        <f>SUM(J10:J23)</f>
        <v>-233114018.34481001</v>
      </c>
    </row>
    <row r="25" spans="2:10" ht="9.75" thickBot="1" x14ac:dyDescent="0.2">
      <c r="E25" s="174"/>
      <c r="F25" s="174"/>
      <c r="G25" s="174"/>
      <c r="H25" s="175" t="s">
        <v>4</v>
      </c>
      <c r="I25" s="176"/>
      <c r="J25" s="177"/>
    </row>
    <row r="26" spans="2:10" ht="10.5" customHeight="1" thickBot="1" x14ac:dyDescent="0.2"/>
    <row r="27" spans="2:10" ht="9.75" thickBot="1" x14ac:dyDescent="0.2">
      <c r="B27" s="137" t="s">
        <v>33</v>
      </c>
      <c r="C27" s="138"/>
      <c r="D27" s="139"/>
      <c r="E27" s="140" t="s">
        <v>32</v>
      </c>
      <c r="F27" s="141"/>
      <c r="G27" s="141"/>
      <c r="H27" s="141"/>
      <c r="I27" s="142"/>
      <c r="J27" s="143" t="s">
        <v>31</v>
      </c>
    </row>
    <row r="28" spans="2:10" ht="18.75" thickBot="1" x14ac:dyDescent="0.2">
      <c r="B28" s="144"/>
      <c r="C28" s="145"/>
      <c r="D28" s="146"/>
      <c r="E28" s="147" t="s">
        <v>30</v>
      </c>
      <c r="F28" s="148" t="s">
        <v>29</v>
      </c>
      <c r="G28" s="147" t="s">
        <v>28</v>
      </c>
      <c r="H28" s="147" t="s">
        <v>27</v>
      </c>
      <c r="I28" s="147" t="s">
        <v>26</v>
      </c>
      <c r="J28" s="149"/>
    </row>
    <row r="29" spans="2:10" ht="9.75" thickBot="1" x14ac:dyDescent="0.2">
      <c r="B29" s="178"/>
      <c r="C29" s="179"/>
      <c r="D29" s="180"/>
      <c r="E29" s="152" t="s">
        <v>25</v>
      </c>
      <c r="F29" s="152" t="s">
        <v>24</v>
      </c>
      <c r="G29" s="152" t="s">
        <v>23</v>
      </c>
      <c r="H29" s="152" t="s">
        <v>22</v>
      </c>
      <c r="I29" s="152" t="s">
        <v>21</v>
      </c>
      <c r="J29" s="152" t="s">
        <v>20</v>
      </c>
    </row>
    <row r="30" spans="2:10" ht="8.25" customHeight="1" x14ac:dyDescent="0.15">
      <c r="B30" s="153"/>
      <c r="C30" s="154"/>
      <c r="D30" s="181"/>
      <c r="E30" s="182"/>
      <c r="F30" s="182"/>
      <c r="G30" s="182"/>
      <c r="H30" s="182"/>
      <c r="I30" s="182"/>
      <c r="J30" s="183"/>
    </row>
    <row r="31" spans="2:10" ht="23.25" customHeight="1" x14ac:dyDescent="0.15">
      <c r="B31" s="184" t="s">
        <v>19</v>
      </c>
      <c r="C31" s="185"/>
      <c r="D31" s="186"/>
      <c r="E31" s="187">
        <f>E32+E33+E34+E35+E36 +E37+E38</f>
        <v>322191455.31099999</v>
      </c>
      <c r="F31" s="187">
        <f>F32+F33+F34+F35+F36+F37+F38</f>
        <v>0</v>
      </c>
      <c r="G31" s="187">
        <f>G32+G33+G34+G35+G36 +G37+G38</f>
        <v>322191455.31099999</v>
      </c>
      <c r="H31" s="187">
        <f>H32+H33+H34+H35+H36 +H37+H38</f>
        <v>96028485.169559985</v>
      </c>
      <c r="I31" s="188">
        <f>I32+I33+I34+I35+I36+I37+I38</f>
        <v>96028485.169559985</v>
      </c>
      <c r="J31" s="189">
        <f>J32+J33+J34+J35+J36+J37</f>
        <v>-222158853.93544</v>
      </c>
    </row>
    <row r="32" spans="2:10" x14ac:dyDescent="0.15">
      <c r="B32" s="190"/>
      <c r="C32" s="159" t="s">
        <v>18</v>
      </c>
      <c r="D32" s="191"/>
      <c r="E32" s="160">
        <f>+E11</f>
        <v>26952986.116</v>
      </c>
      <c r="F32" s="192"/>
      <c r="G32" s="193">
        <f t="shared" ref="G32:G38" si="2">E32+F32</f>
        <v>26952986.116</v>
      </c>
      <c r="H32" s="192">
        <f>H11</f>
        <v>14904332.295779999</v>
      </c>
      <c r="I32" s="194">
        <f>H32</f>
        <v>14904332.295779999</v>
      </c>
      <c r="J32" s="195">
        <f t="shared" ref="J32:J38" si="3">I32-E32</f>
        <v>-12048653.820220001</v>
      </c>
    </row>
    <row r="33" spans="2:10" x14ac:dyDescent="0.15">
      <c r="B33" s="190"/>
      <c r="C33" s="159" t="s">
        <v>17</v>
      </c>
      <c r="D33" s="191"/>
      <c r="E33" s="160">
        <f>+E13</f>
        <v>600019.228</v>
      </c>
      <c r="F33" s="192"/>
      <c r="G33" s="193">
        <f t="shared" si="2"/>
        <v>600019.228</v>
      </c>
      <c r="H33" s="192">
        <f>H13</f>
        <v>225466.8211</v>
      </c>
      <c r="I33" s="194">
        <f t="shared" ref="I33:I38" si="4">H33</f>
        <v>225466.8211</v>
      </c>
      <c r="J33" s="195">
        <f t="shared" si="3"/>
        <v>-374552.4069</v>
      </c>
    </row>
    <row r="34" spans="2:10" x14ac:dyDescent="0.15">
      <c r="B34" s="190"/>
      <c r="C34" s="159" t="s">
        <v>16</v>
      </c>
      <c r="D34" s="191"/>
      <c r="E34" s="160">
        <f>+E14</f>
        <v>11179808.835000001</v>
      </c>
      <c r="F34" s="192"/>
      <c r="G34" s="193">
        <f t="shared" si="2"/>
        <v>11179808.835000001</v>
      </c>
      <c r="H34" s="192">
        <f>H14</f>
        <v>5556344.9665199993</v>
      </c>
      <c r="I34" s="194">
        <f t="shared" si="4"/>
        <v>5556344.9665199993</v>
      </c>
      <c r="J34" s="195">
        <f t="shared" si="3"/>
        <v>-5623463.8684800016</v>
      </c>
    </row>
    <row r="35" spans="2:10" x14ac:dyDescent="0.15">
      <c r="B35" s="190"/>
      <c r="C35" s="159" t="s">
        <v>11</v>
      </c>
      <c r="D35" s="191"/>
      <c r="E35" s="156">
        <f>+E15</f>
        <v>441606.38099999999</v>
      </c>
      <c r="F35" s="193"/>
      <c r="G35" s="193">
        <f t="shared" si="2"/>
        <v>441606.38099999999</v>
      </c>
      <c r="H35" s="193">
        <f>H15</f>
        <v>913324.25405999995</v>
      </c>
      <c r="I35" s="194">
        <f t="shared" si="4"/>
        <v>913324.25405999995</v>
      </c>
      <c r="J35" s="195">
        <f t="shared" si="3"/>
        <v>471717.87305999995</v>
      </c>
    </row>
    <row r="36" spans="2:10" x14ac:dyDescent="0.15">
      <c r="B36" s="190"/>
      <c r="C36" s="159" t="s">
        <v>15</v>
      </c>
      <c r="D36" s="191"/>
      <c r="E36" s="156">
        <f>+E16</f>
        <v>3237876.3659999999</v>
      </c>
      <c r="F36" s="193"/>
      <c r="G36" s="193">
        <f t="shared" si="2"/>
        <v>3237876.3659999999</v>
      </c>
      <c r="H36" s="193">
        <f>H16</f>
        <v>728954.07503000007</v>
      </c>
      <c r="I36" s="194">
        <f t="shared" si="4"/>
        <v>728954.07503000007</v>
      </c>
      <c r="J36" s="195">
        <f t="shared" si="3"/>
        <v>-2508922.29097</v>
      </c>
    </row>
    <row r="37" spans="2:10" ht="44.25" customHeight="1" x14ac:dyDescent="0.15">
      <c r="B37" s="190"/>
      <c r="C37" s="159" t="s">
        <v>14</v>
      </c>
      <c r="D37" s="191"/>
      <c r="E37" s="160">
        <f>+E18</f>
        <v>274511099.33200002</v>
      </c>
      <c r="F37" s="192"/>
      <c r="G37" s="160">
        <f t="shared" si="2"/>
        <v>274511099.33200002</v>
      </c>
      <c r="H37" s="192">
        <f>H18</f>
        <v>72436119.910069987</v>
      </c>
      <c r="I37" s="194">
        <f t="shared" si="4"/>
        <v>72436119.910069987</v>
      </c>
      <c r="J37" s="196">
        <f t="shared" si="3"/>
        <v>-202074979.42193002</v>
      </c>
    </row>
    <row r="38" spans="2:10" ht="36.75" customHeight="1" x14ac:dyDescent="0.15">
      <c r="B38" s="190"/>
      <c r="C38" s="159" t="s">
        <v>9</v>
      </c>
      <c r="D38" s="191"/>
      <c r="E38" s="192">
        <f>+E19</f>
        <v>5268059.0530000003</v>
      </c>
      <c r="F38" s="192"/>
      <c r="G38" s="193">
        <f t="shared" si="2"/>
        <v>5268059.0530000003</v>
      </c>
      <c r="H38" s="192">
        <f>H19</f>
        <v>1263942.8470000001</v>
      </c>
      <c r="I38" s="194">
        <f t="shared" si="4"/>
        <v>1263942.8470000001</v>
      </c>
      <c r="J38" s="197">
        <f t="shared" si="3"/>
        <v>-4004116.2060000002</v>
      </c>
    </row>
    <row r="39" spans="2:10" ht="49.5" customHeight="1" x14ac:dyDescent="0.15">
      <c r="B39" s="184" t="s">
        <v>13</v>
      </c>
      <c r="C39" s="185"/>
      <c r="D39" s="186"/>
      <c r="E39" s="198">
        <f t="shared" ref="E39:J39" si="5">E40+E42+E43</f>
        <v>0</v>
      </c>
      <c r="F39" s="198">
        <f t="shared" si="5"/>
        <v>0</v>
      </c>
      <c r="G39" s="198">
        <f t="shared" si="5"/>
        <v>0</v>
      </c>
      <c r="H39" s="198">
        <f t="shared" si="5"/>
        <v>0</v>
      </c>
      <c r="I39" s="199">
        <f t="shared" si="5"/>
        <v>0</v>
      </c>
      <c r="J39" s="200">
        <f t="shared" si="5"/>
        <v>0</v>
      </c>
    </row>
    <row r="40" spans="2:10" ht="26.25" customHeight="1" x14ac:dyDescent="0.15">
      <c r="B40" s="201"/>
      <c r="C40" s="159" t="s">
        <v>12</v>
      </c>
      <c r="D40" s="191"/>
      <c r="E40" s="192">
        <v>0</v>
      </c>
      <c r="F40" s="192"/>
      <c r="G40" s="193">
        <f>E40+F40</f>
        <v>0</v>
      </c>
      <c r="H40" s="192"/>
      <c r="I40" s="193">
        <v>0</v>
      </c>
      <c r="J40" s="195">
        <f>I40-E40</f>
        <v>0</v>
      </c>
    </row>
    <row r="41" spans="2:10" ht="26.25" customHeight="1" x14ac:dyDescent="0.15">
      <c r="B41" s="201"/>
      <c r="C41" s="165" t="s">
        <v>11</v>
      </c>
      <c r="D41" s="166"/>
      <c r="E41" s="192">
        <v>0</v>
      </c>
      <c r="F41" s="192"/>
      <c r="G41" s="193"/>
      <c r="H41" s="192"/>
      <c r="I41" s="193"/>
      <c r="J41" s="195"/>
    </row>
    <row r="42" spans="2:10" ht="35.25" customHeight="1" x14ac:dyDescent="0.15">
      <c r="B42" s="190"/>
      <c r="C42" s="159" t="s">
        <v>10</v>
      </c>
      <c r="D42" s="191"/>
      <c r="E42" s="192">
        <v>0</v>
      </c>
      <c r="F42" s="192"/>
      <c r="G42" s="193">
        <f>E42+F42</f>
        <v>0</v>
      </c>
      <c r="H42" s="192"/>
      <c r="I42" s="193">
        <v>0</v>
      </c>
      <c r="J42" s="195">
        <f>I42-E42</f>
        <v>0</v>
      </c>
    </row>
    <row r="43" spans="2:10" ht="34.5" customHeight="1" x14ac:dyDescent="0.15">
      <c r="B43" s="190"/>
      <c r="C43" s="159" t="s">
        <v>9</v>
      </c>
      <c r="D43" s="191"/>
      <c r="E43" s="192">
        <v>0</v>
      </c>
      <c r="F43" s="192"/>
      <c r="G43" s="193">
        <f>E43+F43</f>
        <v>0</v>
      </c>
      <c r="H43" s="192"/>
      <c r="I43" s="193">
        <v>0</v>
      </c>
      <c r="J43" s="195">
        <f>I43-E43</f>
        <v>0</v>
      </c>
    </row>
    <row r="44" spans="2:10" x14ac:dyDescent="0.15">
      <c r="B44" s="202"/>
      <c r="C44" s="203"/>
      <c r="D44" s="204"/>
      <c r="E44" s="205"/>
      <c r="F44" s="205"/>
      <c r="G44" s="205"/>
      <c r="H44" s="205"/>
      <c r="I44" s="206"/>
      <c r="J44" s="207"/>
    </row>
    <row r="45" spans="2:10" x14ac:dyDescent="0.15">
      <c r="B45" s="201" t="s">
        <v>8</v>
      </c>
      <c r="C45" s="208"/>
      <c r="D45" s="209"/>
      <c r="E45" s="210">
        <f t="shared" ref="E45:F45" si="6">E46+E47+E48</f>
        <v>7410491.0559999999</v>
      </c>
      <c r="F45" s="210">
        <f t="shared" si="6"/>
        <v>0</v>
      </c>
      <c r="G45" s="210">
        <f>G46+G47+G48</f>
        <v>7410491.0559999999</v>
      </c>
      <c r="H45" s="210">
        <f>H46+H47+H48</f>
        <v>459442.85262999998</v>
      </c>
      <c r="I45" s="210">
        <f>I46+I47+I48</f>
        <v>459442.85262999998</v>
      </c>
      <c r="J45" s="195">
        <f>I45-E45</f>
        <v>-6951048.2033700002</v>
      </c>
    </row>
    <row r="46" spans="2:10" ht="28.5" customHeight="1" x14ac:dyDescent="0.15">
      <c r="B46" s="190"/>
      <c r="C46" s="159" t="s">
        <v>7</v>
      </c>
      <c r="D46" s="191"/>
      <c r="E46" s="193">
        <f>+E20</f>
        <v>0</v>
      </c>
      <c r="F46" s="211"/>
      <c r="G46" s="193">
        <f>E46+F46</f>
        <v>0</v>
      </c>
      <c r="H46" s="212">
        <f>H20</f>
        <v>459442.85262999998</v>
      </c>
      <c r="I46" s="212">
        <f>H46</f>
        <v>459442.85262999998</v>
      </c>
      <c r="J46" s="213">
        <f>I46-E46</f>
        <v>459442.85262999998</v>
      </c>
    </row>
    <row r="47" spans="2:10" ht="16.5" customHeight="1" x14ac:dyDescent="0.15">
      <c r="B47" s="190"/>
      <c r="C47" s="214" t="s">
        <v>6</v>
      </c>
      <c r="D47" s="215"/>
      <c r="E47" s="193">
        <f>+E22</f>
        <v>7410491.0559999999</v>
      </c>
      <c r="F47" s="211"/>
      <c r="G47" s="193">
        <f>E47+F47</f>
        <v>7410491.0559999999</v>
      </c>
      <c r="H47" s="192">
        <f>H22</f>
        <v>0</v>
      </c>
      <c r="I47" s="212">
        <f>+I22</f>
        <v>0</v>
      </c>
      <c r="J47" s="213">
        <f>I47-E47</f>
        <v>-7410491.0559999999</v>
      </c>
    </row>
    <row r="48" spans="2:10" ht="12.75" customHeight="1" thickBot="1" x14ac:dyDescent="0.2">
      <c r="B48" s="190"/>
      <c r="C48" s="214" t="s">
        <v>5</v>
      </c>
      <c r="D48" s="215"/>
      <c r="E48" s="193"/>
      <c r="F48" s="211"/>
      <c r="G48" s="193"/>
      <c r="H48" s="192"/>
      <c r="I48" s="216"/>
      <c r="J48" s="213">
        <f>I48-E48</f>
        <v>0</v>
      </c>
    </row>
    <row r="49" spans="2:10" ht="20.25" customHeight="1" thickBot="1" x14ac:dyDescent="0.2">
      <c r="B49" s="168"/>
      <c r="C49" s="169"/>
      <c r="D49" s="217"/>
      <c r="E49" s="218">
        <f>E31+E39+E45</f>
        <v>329601946.36699998</v>
      </c>
      <c r="F49" s="218">
        <f t="shared" ref="F49:G49" si="7">F31+F39+F45</f>
        <v>0</v>
      </c>
      <c r="G49" s="218">
        <f t="shared" si="7"/>
        <v>329601946.36699998</v>
      </c>
      <c r="H49" s="218">
        <f>H31+H39+H45</f>
        <v>96487928.02218999</v>
      </c>
      <c r="I49" s="219">
        <f>SUM(I31+I39+I45)</f>
        <v>96487928.02218999</v>
      </c>
      <c r="J49" s="220">
        <f>I49-G49</f>
        <v>-233114018.34481001</v>
      </c>
    </row>
    <row r="50" spans="2:10" ht="9.75" thickBot="1" x14ac:dyDescent="0.2">
      <c r="B50" s="221"/>
      <c r="C50" s="221"/>
      <c r="D50" s="221"/>
      <c r="E50" s="222"/>
      <c r="F50" s="222"/>
      <c r="G50" s="222"/>
      <c r="H50" s="175" t="s">
        <v>4</v>
      </c>
      <c r="I50" s="176"/>
      <c r="J50" s="223"/>
    </row>
    <row r="51" spans="2:10" x14ac:dyDescent="0.15">
      <c r="B51" s="224"/>
      <c r="C51" s="224"/>
      <c r="D51" s="224"/>
      <c r="E51" s="224"/>
      <c r="F51" s="224"/>
      <c r="G51" s="224"/>
      <c r="H51" s="224"/>
      <c r="I51" s="224"/>
      <c r="J51" s="224"/>
    </row>
  </sheetData>
  <mergeCells count="41">
    <mergeCell ref="B16:D16"/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31:D31"/>
    <mergeCell ref="B17:D17"/>
    <mergeCell ref="B18:D18"/>
    <mergeCell ref="B19:D19"/>
    <mergeCell ref="B20:D20"/>
    <mergeCell ref="B22:D22"/>
    <mergeCell ref="B23:D23"/>
    <mergeCell ref="J24:J25"/>
    <mergeCell ref="H25:I25"/>
    <mergeCell ref="B27:D29"/>
    <mergeCell ref="E27:I27"/>
    <mergeCell ref="J27:J28"/>
    <mergeCell ref="C43:D43"/>
    <mergeCell ref="C32:D32"/>
    <mergeCell ref="C33:D33"/>
    <mergeCell ref="C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6:D46"/>
    <mergeCell ref="J49:J50"/>
    <mergeCell ref="H50:I50"/>
    <mergeCell ref="B51:J51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PESOS MAR 19-04-24</vt:lpstr>
      <vt:lpstr>MILES MAR 19-04-24 </vt:lpstr>
      <vt:lpstr>'MILES MAR 19-04-24 '!Área_de_impresión</vt:lpstr>
      <vt:lpstr>'PESOS MAR 19-04-24'!Área_de_impresión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OscarEsq</dc:creator>
  <cp:lastModifiedBy>UIPPE</cp:lastModifiedBy>
  <cp:lastPrinted>2024-04-29T17:57:54Z</cp:lastPrinted>
  <dcterms:created xsi:type="dcterms:W3CDTF">2024-02-21T15:44:02Z</dcterms:created>
  <dcterms:modified xsi:type="dcterms:W3CDTF">2024-04-29T17:57:59Z</dcterms:modified>
</cp:coreProperties>
</file>