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MILES" sheetId="9" r:id="rId1"/>
  </sheets>
  <definedNames>
    <definedName name="_xlnm.Print_Area" localSheetId="0">MILES!$A$1:$I$52</definedName>
    <definedName name="JR_PAGE_ANCHOR_0_1">#REF!</definedName>
  </definedNames>
  <calcPr calcId="152511"/>
</workbook>
</file>

<file path=xl/calcChain.xml><?xml version="1.0" encoding="utf-8"?>
<calcChain xmlns="http://schemas.openxmlformats.org/spreadsheetml/2006/main">
  <c r="H20" i="9" l="1"/>
  <c r="H19" i="9"/>
  <c r="H18" i="9"/>
  <c r="H16" i="9"/>
  <c r="H15" i="9"/>
  <c r="H14" i="9"/>
  <c r="H13" i="9"/>
  <c r="H11" i="9"/>
  <c r="I47" i="9" l="1"/>
  <c r="F47" i="9"/>
  <c r="H46" i="9"/>
  <c r="H45" i="9" s="1"/>
  <c r="F46" i="9"/>
  <c r="G45" i="9"/>
  <c r="F45" i="9"/>
  <c r="E45" i="9"/>
  <c r="D45" i="9"/>
  <c r="I43" i="9"/>
  <c r="F43" i="9"/>
  <c r="I42" i="9"/>
  <c r="F42" i="9"/>
  <c r="I40" i="9"/>
  <c r="F40" i="9"/>
  <c r="I39" i="9"/>
  <c r="H39" i="9"/>
  <c r="G39" i="9"/>
  <c r="F39" i="9"/>
  <c r="E39" i="9"/>
  <c r="D39" i="9"/>
  <c r="H38" i="9"/>
  <c r="I38" i="9" s="1"/>
  <c r="F38" i="9"/>
  <c r="H37" i="9"/>
  <c r="I37" i="9" s="1"/>
  <c r="F37" i="9"/>
  <c r="H36" i="9"/>
  <c r="I36" i="9" s="1"/>
  <c r="F36" i="9"/>
  <c r="H35" i="9"/>
  <c r="I35" i="9" s="1"/>
  <c r="F35" i="9"/>
  <c r="H34" i="9"/>
  <c r="I34" i="9" s="1"/>
  <c r="F34" i="9"/>
  <c r="H33" i="9"/>
  <c r="I33" i="9" s="1"/>
  <c r="F33" i="9"/>
  <c r="H32" i="9"/>
  <c r="I32" i="9" s="1"/>
  <c r="F32" i="9"/>
  <c r="F31" i="9" s="1"/>
  <c r="G31" i="9"/>
  <c r="G49" i="9" s="1"/>
  <c r="E31" i="9"/>
  <c r="E49" i="9" s="1"/>
  <c r="D31" i="9"/>
  <c r="H24" i="9"/>
  <c r="G24" i="9"/>
  <c r="E24" i="9"/>
  <c r="D24" i="9"/>
  <c r="I22" i="9"/>
  <c r="F22" i="9"/>
  <c r="I20" i="9"/>
  <c r="F20" i="9"/>
  <c r="I19" i="9"/>
  <c r="F19" i="9"/>
  <c r="I18" i="9"/>
  <c r="F18" i="9"/>
  <c r="I16" i="9"/>
  <c r="F16" i="9"/>
  <c r="I15" i="9"/>
  <c r="F15" i="9"/>
  <c r="I14" i="9"/>
  <c r="F14" i="9"/>
  <c r="I13" i="9"/>
  <c r="F13" i="9"/>
  <c r="I12" i="9"/>
  <c r="I11" i="9"/>
  <c r="F11" i="9"/>
  <c r="F24" i="9" l="1"/>
  <c r="I45" i="9"/>
  <c r="I46" i="9"/>
  <c r="I24" i="9"/>
  <c r="I31" i="9"/>
  <c r="H31" i="9"/>
  <c r="H49" i="9" l="1"/>
  <c r="I49" i="9" s="1"/>
</calcChain>
</file>

<file path=xl/sharedStrings.xml><?xml version="1.0" encoding="utf-8"?>
<sst xmlns="http://schemas.openxmlformats.org/spreadsheetml/2006/main" count="64" uniqueCount="39">
  <si>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</si>
  <si>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</si>
  <si>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</si>
  <si>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</si>
  <si>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</si>
  <si>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</si>
  <si>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</si>
  <si>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</si>
  <si>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</si>
  <si>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</si>
  <si>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</si>
  <si>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</si>
  <si>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</si>
  <si>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</si>
  <si>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</si>
  <si>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</si>
  <si>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</si>
  <si>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</si>
  <si>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</si>
  <si>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</si>
  <si>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</si>
  <si>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</si>
  <si>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Ampliaciones y 
Reducciones</t>
  </si>
  <si>
    <t>(6= 5 - 1 )</t>
  </si>
  <si>
    <t>Ingresos excedentes¹</t>
  </si>
  <si>
    <t>Generación de ADEFAS</t>
  </si>
  <si>
    <t>Superávit Ejercicio Anterior</t>
  </si>
  <si>
    <t>Estado de México</t>
  </si>
  <si>
    <t xml:space="preserve">(Miles de pesos) 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</si>
  <si>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</si>
  <si>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</si>
  <si>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</si>
  <si>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</si>
  <si>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Ingresos de los Entes Públicos de los Poderes Legislativo y Judicial, de los Órganos Autónomos y del Sector Parestatal o Paramunicipal, así como de las Empresas Prodcutivas del Estado</t>
  </si>
  <si>
    <t xml:space="preserve">Ingresos por Ventas de Bienes, Prestación de Servicios y Otros Ingresos </t>
  </si>
  <si>
    <t>Ingresos derivados de financiamientos</t>
  </si>
  <si>
    <t>Superavit del ejercicio anterior</t>
  </si>
  <si>
    <t>Estado Analítico de Ingresos Por Fuente de Financiamiento</t>
  </si>
  <si>
    <t>Del 1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</si>
</sst>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#.0;\-#,###.0"/>
    <numFmt numFmtId="165" formatCode="#,##0.0_ ;\-#,##0.0\ "/>
    <numFmt numFmtId="166" formatCode="#,##0.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23">
    <xf numFmtId="0" fontId="0" fillId="0" borderId="0" xfId="0"/>
    <xf numFmtId="0" fontId="4" fillId="0" borderId="0" xfId="0" applyFont="1"/>
    <xf numFmtId="0" fontId="6" fillId="2" borderId="0" xfId="4" applyFont="1" applyFill="1"/>
    <xf numFmtId="0" fontId="7" fillId="2" borderId="0" xfId="0" applyFont="1" applyFill="1"/>
    <xf numFmtId="0" fontId="6" fillId="2" borderId="0" xfId="4" applyFont="1" applyFill="1" applyAlignment="1">
      <alignment horizontal="center"/>
    </xf>
    <xf numFmtId="37" fontId="5" fillId="0" borderId="2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wrapText="1"/>
    </xf>
    <xf numFmtId="37" fontId="5" fillId="0" borderId="3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>
      <alignment horizontal="center"/>
    </xf>
    <xf numFmtId="0" fontId="8" fillId="2" borderId="4" xfId="4" applyFont="1" applyFill="1" applyBorder="1"/>
    <xf numFmtId="0" fontId="8" fillId="2" borderId="5" xfId="4" applyFont="1" applyFill="1" applyBorder="1"/>
    <xf numFmtId="164" fontId="8" fillId="2" borderId="13" xfId="4" applyNumberFormat="1" applyFont="1" applyFill="1" applyBorder="1" applyAlignment="1">
      <alignment horizontal="center"/>
    </xf>
    <xf numFmtId="164" fontId="8" fillId="2" borderId="15" xfId="4" applyNumberFormat="1" applyFont="1" applyFill="1" applyBorder="1" applyAlignment="1">
      <alignment horizontal="center"/>
    </xf>
    <xf numFmtId="164" fontId="8" fillId="2" borderId="16" xfId="2" applyNumberFormat="1" applyFont="1" applyFill="1" applyBorder="1" applyAlignment="1" applyProtection="1">
      <alignment horizontal="right"/>
      <protection locked="0"/>
    </xf>
    <xf numFmtId="164" fontId="8" fillId="2" borderId="16" xfId="2" applyNumberFormat="1" applyFont="1" applyFill="1" applyBorder="1" applyAlignment="1" applyProtection="1">
      <alignment horizontal="right"/>
    </xf>
    <xf numFmtId="166" fontId="8" fillId="0" borderId="16" xfId="2" applyNumberFormat="1" applyFont="1" applyFill="1" applyBorder="1" applyAlignment="1" applyProtection="1">
      <alignment horizontal="right"/>
      <protection locked="0"/>
    </xf>
    <xf numFmtId="164" fontId="8" fillId="2" borderId="17" xfId="2" applyNumberFormat="1" applyFont="1" applyFill="1" applyBorder="1" applyAlignment="1" applyProtection="1">
      <alignment horizontal="right"/>
    </xf>
    <xf numFmtId="166" fontId="8" fillId="0" borderId="16" xfId="2" applyNumberFormat="1" applyFont="1" applyFill="1" applyBorder="1" applyAlignment="1" applyProtection="1">
      <alignment horizontal="right"/>
    </xf>
    <xf numFmtId="166" fontId="8" fillId="2" borderId="16" xfId="2" applyNumberFormat="1" applyFont="1" applyFill="1" applyBorder="1" applyAlignment="1" applyProtection="1">
      <alignment horizontal="right"/>
      <protection locked="0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164" fontId="8" fillId="2" borderId="18" xfId="2" applyNumberFormat="1" applyFont="1" applyFill="1" applyBorder="1" applyAlignment="1">
      <alignment horizontal="center"/>
    </xf>
    <xf numFmtId="166" fontId="8" fillId="2" borderId="18" xfId="2" applyNumberFormat="1" applyFont="1" applyFill="1" applyBorder="1" applyAlignment="1">
      <alignment horizontal="right"/>
    </xf>
    <xf numFmtId="164" fontId="8" fillId="2" borderId="19" xfId="2" applyNumberFormat="1" applyFont="1" applyFill="1" applyBorder="1" applyAlignment="1">
      <alignment horizontal="center"/>
    </xf>
    <xf numFmtId="0" fontId="10" fillId="2" borderId="9" xfId="4" applyFont="1" applyFill="1" applyBorder="1" applyAlignment="1">
      <alignment horizontal="centerContinuous"/>
    </xf>
    <xf numFmtId="0" fontId="10" fillId="2" borderId="10" xfId="4" applyFont="1" applyFill="1" applyBorder="1" applyAlignment="1">
      <alignment horizontal="centerContinuous"/>
    </xf>
    <xf numFmtId="0" fontId="10" fillId="2" borderId="11" xfId="4" applyFont="1" applyFill="1" applyBorder="1" applyAlignment="1">
      <alignment horizontal="left" wrapText="1"/>
    </xf>
    <xf numFmtId="164" fontId="10" fillId="2" borderId="2" xfId="4" applyNumberFormat="1" applyFont="1" applyFill="1" applyBorder="1" applyAlignment="1" applyProtection="1">
      <alignment horizontal="right"/>
    </xf>
    <xf numFmtId="166" fontId="10" fillId="0" borderId="9" xfId="4" applyNumberFormat="1" applyFont="1" applyFill="1" applyBorder="1" applyAlignment="1" applyProtection="1">
      <alignment horizontal="right"/>
    </xf>
    <xf numFmtId="164" fontId="11" fillId="0" borderId="0" xfId="0" applyNumberFormat="1" applyFont="1"/>
    <xf numFmtId="37" fontId="5" fillId="0" borderId="2" xfId="1" applyNumberFormat="1" applyFont="1" applyFill="1" applyBorder="1" applyAlignment="1" applyProtection="1">
      <alignment horizontal="center" wrapText="1"/>
    </xf>
    <xf numFmtId="37" fontId="5" fillId="0" borderId="2" xfId="1" applyNumberFormat="1" applyFont="1" applyFill="1" applyBorder="1" applyAlignment="1" applyProtection="1">
      <alignment horizontal="center"/>
    </xf>
    <xf numFmtId="0" fontId="13" fillId="2" borderId="4" xfId="4" applyFont="1" applyFill="1" applyBorder="1"/>
    <xf numFmtId="0" fontId="13" fillId="2" borderId="5" xfId="4" applyFont="1" applyFill="1" applyBorder="1"/>
    <xf numFmtId="0" fontId="13" fillId="2" borderId="12" xfId="4" applyFont="1" applyFill="1" applyBorder="1"/>
    <xf numFmtId="0" fontId="13" fillId="2" borderId="13" xfId="4" applyFont="1" applyFill="1" applyBorder="1" applyAlignment="1">
      <alignment horizontal="center"/>
    </xf>
    <xf numFmtId="0" fontId="13" fillId="2" borderId="14" xfId="4" applyFont="1" applyFill="1" applyBorder="1" applyAlignment="1">
      <alignment horizontal="center"/>
    </xf>
    <xf numFmtId="164" fontId="10" fillId="2" borderId="16" xfId="4" applyNumberFormat="1" applyFont="1" applyFill="1" applyBorder="1" applyAlignment="1">
      <alignment horizontal="right"/>
    </xf>
    <xf numFmtId="166" fontId="10" fillId="2" borderId="16" xfId="4" applyNumberFormat="1" applyFont="1" applyFill="1" applyBorder="1" applyAlignment="1">
      <alignment horizontal="right"/>
    </xf>
    <xf numFmtId="164" fontId="10" fillId="2" borderId="20" xfId="4" applyNumberFormat="1" applyFont="1" applyFill="1" applyBorder="1" applyAlignment="1">
      <alignment horizontal="right"/>
    </xf>
    <xf numFmtId="0" fontId="13" fillId="2" borderId="6" xfId="4" applyFont="1" applyFill="1" applyBorder="1" applyAlignment="1">
      <alignment horizontal="center" vertical="center"/>
    </xf>
    <xf numFmtId="164" fontId="9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9" fillId="2" borderId="16" xfId="0" applyNumberFormat="1" applyFont="1" applyFill="1" applyBorder="1" applyAlignment="1">
      <alignment horizontal="right" vertical="center" wrapText="1"/>
    </xf>
    <xf numFmtId="164" fontId="9" fillId="2" borderId="20" xfId="0" applyNumberFormat="1" applyFont="1" applyFill="1" applyBorder="1" applyAlignment="1">
      <alignment horizontal="right" vertical="center" wrapText="1"/>
    </xf>
    <xf numFmtId="164" fontId="8" fillId="2" borderId="20" xfId="2" applyNumberFormat="1" applyFont="1" applyFill="1" applyBorder="1" applyAlignment="1" applyProtection="1">
      <alignment horizontal="right"/>
      <protection locked="0"/>
    </xf>
    <xf numFmtId="166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9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16" xfId="0" applyNumberFormat="1" applyFont="1" applyFill="1" applyBorder="1" applyAlignment="1">
      <alignment horizontal="right" vertical="center" wrapText="1"/>
    </xf>
    <xf numFmtId="166" fontId="16" fillId="2" borderId="16" xfId="0" applyNumberFormat="1" applyFont="1" applyFill="1" applyBorder="1" applyAlignment="1">
      <alignment horizontal="right" vertical="center" wrapText="1"/>
    </xf>
    <xf numFmtId="164" fontId="16" fillId="2" borderId="20" xfId="0" applyNumberFormat="1" applyFont="1" applyFill="1" applyBorder="1" applyAlignment="1">
      <alignment horizontal="right" vertical="center" wrapText="1"/>
    </xf>
    <xf numFmtId="0" fontId="14" fillId="2" borderId="6" xfId="4" applyFont="1" applyFill="1" applyBorder="1" applyAlignment="1">
      <alignment horizontal="left"/>
    </xf>
    <xf numFmtId="166" fontId="9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6" xfId="4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1" xfId="0" applyFont="1" applyBorder="1"/>
    <xf numFmtId="164" fontId="10" fillId="2" borderId="16" xfId="2" applyNumberFormat="1" applyFont="1" applyFill="1" applyBorder="1" applyAlignment="1">
      <alignment horizontal="right"/>
    </xf>
    <xf numFmtId="166" fontId="10" fillId="2" borderId="16" xfId="2" applyNumberFormat="1" applyFont="1" applyFill="1" applyBorder="1" applyAlignment="1">
      <alignment horizontal="right"/>
    </xf>
    <xf numFmtId="164" fontId="10" fillId="2" borderId="20" xfId="2" applyNumberFormat="1" applyFont="1" applyFill="1" applyBorder="1" applyAlignment="1">
      <alignment horizontal="right"/>
    </xf>
    <xf numFmtId="0" fontId="13" fillId="2" borderId="0" xfId="4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166" fontId="10" fillId="0" borderId="16" xfId="2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16" xfId="0" applyNumberFormat="1" applyFont="1" applyFill="1" applyBorder="1" applyAlignment="1">
      <alignment horizontal="right" vertical="center" wrapText="1"/>
    </xf>
    <xf numFmtId="164" fontId="9" fillId="2" borderId="17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166" fontId="9" fillId="2" borderId="16" xfId="0" applyNumberFormat="1" applyFont="1" applyFill="1" applyBorder="1" applyAlignment="1">
      <alignment horizontal="right" vertical="center" wrapText="1"/>
    </xf>
    <xf numFmtId="0" fontId="14" fillId="2" borderId="9" xfId="4" applyFont="1" applyFill="1" applyBorder="1" applyAlignment="1">
      <alignment horizontal="centerContinuous"/>
    </xf>
    <xf numFmtId="0" fontId="14" fillId="2" borderId="10" xfId="4" applyFont="1" applyFill="1" applyBorder="1" applyAlignment="1">
      <alignment horizontal="centerContinuous"/>
    </xf>
    <xf numFmtId="0" fontId="14" fillId="2" borderId="11" xfId="4" applyFont="1" applyFill="1" applyBorder="1" applyAlignment="1">
      <alignment horizontal="left" wrapText="1" indent="1"/>
    </xf>
    <xf numFmtId="164" fontId="10" fillId="2" borderId="2" xfId="4" applyNumberFormat="1" applyFont="1" applyFill="1" applyBorder="1" applyAlignment="1">
      <alignment horizontal="right"/>
    </xf>
    <xf numFmtId="166" fontId="10" fillId="2" borderId="9" xfId="4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 vertical="top" wrapText="1"/>
    </xf>
    <xf numFmtId="164" fontId="17" fillId="2" borderId="0" xfId="0" applyNumberFormat="1" applyFont="1" applyFill="1" applyBorder="1" applyAlignment="1">
      <alignment vertical="top" wrapText="1"/>
    </xf>
    <xf numFmtId="165" fontId="4" fillId="0" borderId="0" xfId="0" applyNumberFormat="1" applyFont="1"/>
    <xf numFmtId="165" fontId="7" fillId="0" borderId="0" xfId="0" applyNumberFormat="1" applyFont="1"/>
    <xf numFmtId="0" fontId="15" fillId="2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164" fontId="10" fillId="2" borderId="3" xfId="4" applyNumberFormat="1" applyFont="1" applyFill="1" applyBorder="1" applyAlignment="1"/>
    <xf numFmtId="164" fontId="10" fillId="2" borderId="21" xfId="4" applyNumberFormat="1" applyFont="1" applyFill="1" applyBorder="1" applyAlignment="1"/>
    <xf numFmtId="164" fontId="18" fillId="0" borderId="9" xfId="0" applyNumberFormat="1" applyFont="1" applyBorder="1" applyAlignment="1">
      <alignment horizontal="center" vertical="top" wrapText="1"/>
    </xf>
    <xf numFmtId="164" fontId="18" fillId="0" borderId="11" xfId="0" applyNumberFormat="1" applyFont="1" applyBorder="1" applyAlignment="1">
      <alignment horizontal="center" vertical="top" wrapText="1"/>
    </xf>
    <xf numFmtId="0" fontId="17" fillId="2" borderId="0" xfId="0" applyFont="1" applyFill="1" applyAlignment="1">
      <alignment horizontal="left" vertical="top" wrapText="1"/>
    </xf>
    <xf numFmtId="0" fontId="14" fillId="2" borderId="6" xfId="4" applyFont="1" applyFill="1" applyBorder="1" applyAlignment="1">
      <alignment horizontal="left" wrapText="1"/>
    </xf>
    <xf numFmtId="0" fontId="14" fillId="2" borderId="0" xfId="4" applyFont="1" applyFill="1" applyBorder="1" applyAlignment="1">
      <alignment horizontal="left" wrapText="1"/>
    </xf>
    <xf numFmtId="0" fontId="14" fillId="2" borderId="1" xfId="4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164" fontId="10" fillId="0" borderId="3" xfId="4" applyNumberFormat="1" applyFont="1" applyFill="1" applyBorder="1" applyAlignment="1">
      <alignment horizontal="right"/>
    </xf>
    <xf numFmtId="164" fontId="10" fillId="0" borderId="21" xfId="4" applyNumberFormat="1" applyFont="1" applyFill="1" applyBorder="1" applyAlignment="1">
      <alignment horizontal="right"/>
    </xf>
    <xf numFmtId="164" fontId="12" fillId="0" borderId="9" xfId="0" applyNumberFormat="1" applyFont="1" applyBorder="1" applyAlignment="1">
      <alignment horizontal="center" vertical="top" wrapText="1"/>
    </xf>
    <xf numFmtId="164" fontId="12" fillId="0" borderId="11" xfId="0" applyNumberFormat="1" applyFont="1" applyBorder="1" applyAlignment="1">
      <alignment horizontal="center" vertical="top" wrapText="1"/>
    </xf>
    <xf numFmtId="37" fontId="5" fillId="0" borderId="4" xfId="1" applyNumberFormat="1" applyFont="1" applyFill="1" applyBorder="1" applyAlignment="1" applyProtection="1">
      <alignment horizontal="center" vertical="center" wrapText="1"/>
    </xf>
    <xf numFmtId="37" fontId="5" fillId="0" borderId="5" xfId="1" applyNumberFormat="1" applyFont="1" applyFill="1" applyBorder="1" applyAlignment="1" applyProtection="1">
      <alignment horizontal="center" vertical="center"/>
    </xf>
    <xf numFmtId="37" fontId="5" fillId="0" borderId="15" xfId="1" applyNumberFormat="1" applyFont="1" applyFill="1" applyBorder="1" applyAlignment="1" applyProtection="1">
      <alignment horizontal="center" vertical="center"/>
    </xf>
    <xf numFmtId="37" fontId="5" fillId="0" borderId="6" xfId="1" applyNumberFormat="1" applyFont="1" applyFill="1" applyBorder="1" applyAlignment="1" applyProtection="1">
      <alignment horizontal="center" vertical="center"/>
    </xf>
    <xf numFmtId="37" fontId="5" fillId="0" borderId="0" xfId="1" applyNumberFormat="1" applyFont="1" applyFill="1" applyBorder="1" applyAlignment="1" applyProtection="1">
      <alignment horizontal="center" vertical="center"/>
    </xf>
    <xf numFmtId="37" fontId="5" fillId="0" borderId="17" xfId="1" applyNumberFormat="1" applyFont="1" applyFill="1" applyBorder="1" applyAlignment="1" applyProtection="1">
      <alignment horizontal="center" vertical="center"/>
    </xf>
    <xf numFmtId="37" fontId="5" fillId="0" borderId="7" xfId="1" applyNumberFormat="1" applyFont="1" applyFill="1" applyBorder="1" applyAlignment="1" applyProtection="1">
      <alignment horizontal="center" vertical="center"/>
    </xf>
    <xf numFmtId="37" fontId="5" fillId="0" borderId="8" xfId="1" applyNumberFormat="1" applyFont="1" applyFill="1" applyBorder="1" applyAlignment="1" applyProtection="1">
      <alignment horizontal="center" vertical="center"/>
    </xf>
    <xf numFmtId="37" fontId="5" fillId="0" borderId="19" xfId="1" applyNumberFormat="1" applyFont="1" applyFill="1" applyBorder="1" applyAlignment="1" applyProtection="1">
      <alignment horizontal="center" vertical="center"/>
    </xf>
    <xf numFmtId="37" fontId="5" fillId="0" borderId="9" xfId="1" applyNumberFormat="1" applyFont="1" applyFill="1" applyBorder="1" applyAlignment="1" applyProtection="1">
      <alignment horizontal="center"/>
    </xf>
    <xf numFmtId="37" fontId="5" fillId="0" borderId="10" xfId="1" applyNumberFormat="1" applyFont="1" applyFill="1" applyBorder="1" applyAlignment="1" applyProtection="1">
      <alignment horizontal="center"/>
    </xf>
    <xf numFmtId="37" fontId="5" fillId="0" borderId="11" xfId="1" applyNumberFormat="1" applyFont="1" applyFill="1" applyBorder="1" applyAlignment="1" applyProtection="1">
      <alignment horizontal="center"/>
    </xf>
    <xf numFmtId="37" fontId="5" fillId="0" borderId="3" xfId="1" applyNumberFormat="1" applyFont="1" applyFill="1" applyBorder="1" applyAlignment="1" applyProtection="1">
      <alignment horizontal="center" vertical="center" wrapText="1"/>
    </xf>
    <xf numFmtId="37" fontId="5" fillId="0" borderId="21" xfId="1" applyNumberFormat="1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37" fontId="5" fillId="0" borderId="4" xfId="1" applyNumberFormat="1" applyFont="1" applyFill="1" applyBorder="1" applyAlignment="1" applyProtection="1">
      <alignment horizontal="center"/>
    </xf>
    <xf numFmtId="37" fontId="5" fillId="0" borderId="5" xfId="1" applyNumberFormat="1" applyFont="1" applyFill="1" applyBorder="1" applyAlignment="1" applyProtection="1">
      <alignment horizontal="center"/>
    </xf>
    <xf numFmtId="37" fontId="5" fillId="0" borderId="15" xfId="1" applyNumberFormat="1" applyFont="1" applyFill="1" applyBorder="1" applyAlignment="1" applyProtection="1">
      <alignment horizontal="center"/>
    </xf>
    <xf numFmtId="37" fontId="5" fillId="0" borderId="6" xfId="1" applyNumberFormat="1" applyFont="1" applyFill="1" applyBorder="1" applyAlignment="1" applyProtection="1">
      <alignment horizontal="center"/>
      <protection locked="0"/>
    </xf>
    <xf numFmtId="37" fontId="5" fillId="0" borderId="0" xfId="1" applyNumberFormat="1" applyFont="1" applyFill="1" applyBorder="1" applyAlignment="1" applyProtection="1">
      <alignment horizontal="center"/>
      <protection locked="0"/>
    </xf>
    <xf numFmtId="37" fontId="5" fillId="0" borderId="17" xfId="1" applyNumberFormat="1" applyFont="1" applyFill="1" applyBorder="1" applyAlignment="1" applyProtection="1">
      <alignment horizontal="center"/>
      <protection locked="0"/>
    </xf>
    <xf numFmtId="37" fontId="5" fillId="0" borderId="6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>
      <alignment horizontal="center"/>
    </xf>
    <xf numFmtId="37" fontId="5" fillId="0" borderId="17" xfId="1" applyNumberFormat="1" applyFont="1" applyFill="1" applyBorder="1" applyAlignment="1" applyProtection="1">
      <alignment horizontal="center"/>
    </xf>
    <xf numFmtId="37" fontId="5" fillId="0" borderId="7" xfId="1" applyNumberFormat="1" applyFont="1" applyFill="1" applyBorder="1" applyAlignment="1" applyProtection="1">
      <alignment horizontal="center"/>
    </xf>
    <xf numFmtId="37" fontId="5" fillId="0" borderId="8" xfId="1" applyNumberFormat="1" applyFont="1" applyFill="1" applyBorder="1" applyAlignment="1" applyProtection="1">
      <alignment horizontal="center"/>
    </xf>
    <xf numFmtId="37" fontId="5" fillId="0" borderId="19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zoomScale="115" zoomScaleNormal="115" workbookViewId="0"/>
  </sheetViews>
  <sheetFormatPr baseColWidth="10" defaultRowHeight="14.25" x14ac:dyDescent="0.2"/>
  <cols>
    <col min="1" max="1" width="16.85546875" style="1" customWidth="1"/>
    <col min="2" max="2" width="11.42578125" style="1"/>
    <col min="3" max="3" width="17.140625" style="1" customWidth="1"/>
    <col min="4" max="4" width="17.28515625" style="1" customWidth="1"/>
    <col min="5" max="5" width="13.5703125" style="1" customWidth="1"/>
    <col min="6" max="6" width="16.28515625" style="1" customWidth="1"/>
    <col min="7" max="7" width="11.7109375" style="1" customWidth="1"/>
    <col min="8" max="8" width="19.28515625" style="1" customWidth="1"/>
    <col min="9" max="9" width="18.7109375" style="1" customWidth="1"/>
    <col min="10" max="16384" width="11.42578125" style="1"/>
  </cols>
  <sheetData>
    <row r="1" spans="1:9" ht="15" thickBot="1" x14ac:dyDescent="0.25"/>
    <row r="2" spans="1:9" x14ac:dyDescent="0.2">
      <c r="A2" s="111" t="s">
        <v>27</v>
      </c>
      <c r="B2" s="112"/>
      <c r="C2" s="112"/>
      <c r="D2" s="112"/>
      <c r="E2" s="112"/>
      <c r="F2" s="112"/>
      <c r="G2" s="112"/>
      <c r="H2" s="112"/>
      <c r="I2" s="113"/>
    </row>
    <row r="3" spans="1:9" x14ac:dyDescent="0.2">
      <c r="A3" s="114" t="s">
        <v>0</v>
      </c>
      <c r="B3" s="115"/>
      <c r="C3" s="115"/>
      <c r="D3" s="115"/>
      <c r="E3" s="115"/>
      <c r="F3" s="115"/>
      <c r="G3" s="115"/>
      <c r="H3" s="115"/>
      <c r="I3" s="116"/>
    </row>
    <row r="4" spans="1:9" x14ac:dyDescent="0.2">
      <c r="A4" s="117" t="s">
        <v>38</v>
      </c>
      <c r="B4" s="118"/>
      <c r="C4" s="118"/>
      <c r="D4" s="118"/>
      <c r="E4" s="118"/>
      <c r="F4" s="118"/>
      <c r="G4" s="118"/>
      <c r="H4" s="118"/>
      <c r="I4" s="119"/>
    </row>
    <row r="5" spans="1:9" ht="15" thickBot="1" x14ac:dyDescent="0.25">
      <c r="A5" s="120" t="s">
        <v>28</v>
      </c>
      <c r="B5" s="121"/>
      <c r="C5" s="121"/>
      <c r="D5" s="121"/>
      <c r="E5" s="121"/>
      <c r="F5" s="121"/>
      <c r="G5" s="121"/>
      <c r="H5" s="121"/>
      <c r="I5" s="122"/>
    </row>
    <row r="6" spans="1:9" ht="15" thickBot="1" x14ac:dyDescent="0.25">
      <c r="A6" s="2"/>
      <c r="B6" s="2"/>
      <c r="C6" s="2"/>
      <c r="D6" s="3"/>
      <c r="E6" s="4"/>
      <c r="F6" s="4"/>
      <c r="G6" s="4"/>
      <c r="H6" s="4"/>
      <c r="I6" s="4"/>
    </row>
    <row r="7" spans="1:9" ht="15" thickBot="1" x14ac:dyDescent="0.25">
      <c r="A7" s="92" t="s">
        <v>1</v>
      </c>
      <c r="B7" s="93"/>
      <c r="C7" s="94"/>
      <c r="D7" s="101" t="s">
        <v>2</v>
      </c>
      <c r="E7" s="102"/>
      <c r="F7" s="102"/>
      <c r="G7" s="102"/>
      <c r="H7" s="103"/>
      <c r="I7" s="104" t="s">
        <v>3</v>
      </c>
    </row>
    <row r="8" spans="1:9" ht="23.25" thickBot="1" x14ac:dyDescent="0.25">
      <c r="A8" s="95"/>
      <c r="B8" s="96"/>
      <c r="C8" s="97"/>
      <c r="D8" s="5" t="s">
        <v>4</v>
      </c>
      <c r="E8" s="6" t="s">
        <v>5</v>
      </c>
      <c r="F8" s="5" t="s">
        <v>6</v>
      </c>
      <c r="G8" s="5" t="s">
        <v>7</v>
      </c>
      <c r="H8" s="5" t="s">
        <v>8</v>
      </c>
      <c r="I8" s="105"/>
    </row>
    <row r="9" spans="1:9" ht="15" thickBot="1" x14ac:dyDescent="0.25">
      <c r="A9" s="95"/>
      <c r="B9" s="96"/>
      <c r="C9" s="97"/>
      <c r="D9" s="7" t="s">
        <v>9</v>
      </c>
      <c r="E9" s="7" t="s">
        <v>10</v>
      </c>
      <c r="F9" s="7" t="s">
        <v>11</v>
      </c>
      <c r="G9" s="8" t="s">
        <v>12</v>
      </c>
      <c r="H9" s="7" t="s">
        <v>13</v>
      </c>
      <c r="I9" s="7" t="s">
        <v>23</v>
      </c>
    </row>
    <row r="10" spans="1:9" x14ac:dyDescent="0.2">
      <c r="A10" s="9"/>
      <c r="B10" s="10"/>
      <c r="C10" s="10"/>
      <c r="D10" s="11"/>
      <c r="E10" s="11"/>
      <c r="F10" s="11"/>
      <c r="G10" s="11"/>
      <c r="H10" s="11"/>
      <c r="I10" s="12"/>
    </row>
    <row r="11" spans="1:9" x14ac:dyDescent="0.2">
      <c r="A11" s="106" t="s">
        <v>14</v>
      </c>
      <c r="B11" s="107"/>
      <c r="C11" s="107"/>
      <c r="D11" s="13">
        <v>22726953.100000001</v>
      </c>
      <c r="E11" s="13"/>
      <c r="F11" s="14">
        <f t="shared" ref="F11:F22" si="0">D11+E11</f>
        <v>22726953.100000001</v>
      </c>
      <c r="G11" s="13"/>
      <c r="H11" s="15">
        <f>16529888755.2/1000</f>
        <v>16529888.7552</v>
      </c>
      <c r="I11" s="16">
        <f>H11-D11</f>
        <v>-6197064.344800001</v>
      </c>
    </row>
    <row r="12" spans="1:9" ht="26.25" customHeight="1" x14ac:dyDescent="0.2">
      <c r="A12" s="106" t="s">
        <v>15</v>
      </c>
      <c r="B12" s="107"/>
      <c r="C12" s="107"/>
      <c r="D12" s="13"/>
      <c r="E12" s="13"/>
      <c r="F12" s="14"/>
      <c r="G12" s="13"/>
      <c r="H12" s="15"/>
      <c r="I12" s="16">
        <f t="shared" ref="I12:I22" si="1">H12-D12</f>
        <v>0</v>
      </c>
    </row>
    <row r="13" spans="1:9" x14ac:dyDescent="0.2">
      <c r="A13" s="106" t="s">
        <v>16</v>
      </c>
      <c r="B13" s="107"/>
      <c r="C13" s="107"/>
      <c r="D13" s="13">
        <v>545975.6</v>
      </c>
      <c r="E13" s="13"/>
      <c r="F13" s="14">
        <f t="shared" si="0"/>
        <v>545975.6</v>
      </c>
      <c r="G13" s="13"/>
      <c r="H13" s="15">
        <f>230917204.33/1000</f>
        <v>230917.20433000001</v>
      </c>
      <c r="I13" s="16">
        <f t="shared" si="1"/>
        <v>-315058.39567</v>
      </c>
    </row>
    <row r="14" spans="1:9" x14ac:dyDescent="0.2">
      <c r="A14" s="106" t="s">
        <v>17</v>
      </c>
      <c r="B14" s="107"/>
      <c r="C14" s="107"/>
      <c r="D14" s="13">
        <v>7969499.0999999996</v>
      </c>
      <c r="E14" s="13"/>
      <c r="F14" s="14">
        <f t="shared" si="0"/>
        <v>7969499.0999999996</v>
      </c>
      <c r="G14" s="13"/>
      <c r="H14" s="15">
        <f>6013764606.89/1000</f>
        <v>6013764.6068900004</v>
      </c>
      <c r="I14" s="16">
        <f t="shared" si="1"/>
        <v>-1955734.4931099992</v>
      </c>
    </row>
    <row r="15" spans="1:9" x14ac:dyDescent="0.2">
      <c r="A15" s="106" t="s">
        <v>18</v>
      </c>
      <c r="B15" s="107"/>
      <c r="C15" s="107"/>
      <c r="D15" s="14">
        <v>328060.09999999998</v>
      </c>
      <c r="E15" s="14"/>
      <c r="F15" s="14">
        <f t="shared" si="0"/>
        <v>328060.09999999998</v>
      </c>
      <c r="G15" s="14"/>
      <c r="H15" s="17">
        <f>576947008.51/1000</f>
        <v>576947.00850999996</v>
      </c>
      <c r="I15" s="16">
        <f t="shared" si="1"/>
        <v>248886.90850999998</v>
      </c>
    </row>
    <row r="16" spans="1:9" x14ac:dyDescent="0.2">
      <c r="A16" s="106" t="s">
        <v>19</v>
      </c>
      <c r="B16" s="107"/>
      <c r="C16" s="107"/>
      <c r="D16" s="14">
        <v>2274144.1</v>
      </c>
      <c r="E16" s="14"/>
      <c r="F16" s="14">
        <f t="shared" si="0"/>
        <v>2274144.1</v>
      </c>
      <c r="G16" s="14"/>
      <c r="H16" s="17">
        <f>1090305680.16/1000</f>
        <v>1090305.68016</v>
      </c>
      <c r="I16" s="16">
        <f t="shared" si="1"/>
        <v>-1183838.4198400001</v>
      </c>
    </row>
    <row r="17" spans="1:9" ht="26.25" customHeight="1" x14ac:dyDescent="0.2">
      <c r="A17" s="106" t="s">
        <v>29</v>
      </c>
      <c r="B17" s="107"/>
      <c r="C17" s="107"/>
      <c r="D17" s="13"/>
      <c r="E17" s="13"/>
      <c r="F17" s="14"/>
      <c r="G17" s="13"/>
      <c r="H17" s="18"/>
      <c r="I17" s="16"/>
    </row>
    <row r="18" spans="1:9" ht="35.25" customHeight="1" x14ac:dyDescent="0.2">
      <c r="A18" s="106" t="s">
        <v>30</v>
      </c>
      <c r="B18" s="107"/>
      <c r="C18" s="107"/>
      <c r="D18" s="13">
        <v>233431383.40000001</v>
      </c>
      <c r="E18" s="13"/>
      <c r="F18" s="14">
        <f t="shared" si="0"/>
        <v>233431383.40000001</v>
      </c>
      <c r="G18" s="13"/>
      <c r="H18" s="15">
        <f>121393935009.06/1000</f>
        <v>121393935.00906</v>
      </c>
      <c r="I18" s="16">
        <f t="shared" si="1"/>
        <v>-112037448.39094001</v>
      </c>
    </row>
    <row r="19" spans="1:9" ht="30.75" customHeight="1" x14ac:dyDescent="0.2">
      <c r="A19" s="106" t="s">
        <v>31</v>
      </c>
      <c r="B19" s="107"/>
      <c r="C19" s="107"/>
      <c r="D19" s="13">
        <v>4869138.2</v>
      </c>
      <c r="E19" s="13"/>
      <c r="F19" s="14">
        <f t="shared" si="0"/>
        <v>4869138.2</v>
      </c>
      <c r="G19" s="13"/>
      <c r="H19" s="15">
        <f>1959084788/1000</f>
        <v>1959084.7879999999</v>
      </c>
      <c r="I19" s="16">
        <f>H19-D19</f>
        <v>-2910053.4120000005</v>
      </c>
    </row>
    <row r="20" spans="1:9" x14ac:dyDescent="0.2">
      <c r="A20" s="106" t="s">
        <v>20</v>
      </c>
      <c r="B20" s="107"/>
      <c r="C20" s="107"/>
      <c r="D20" s="13">
        <v>6022275.5</v>
      </c>
      <c r="E20" s="13"/>
      <c r="F20" s="14">
        <f t="shared" si="0"/>
        <v>6022275.5</v>
      </c>
      <c r="G20" s="13"/>
      <c r="H20" s="15">
        <f>1519088547.3/1000</f>
        <v>1519088.5473</v>
      </c>
      <c r="I20" s="16">
        <f t="shared" si="1"/>
        <v>-4503186.9527000003</v>
      </c>
    </row>
    <row r="21" spans="1:9" x14ac:dyDescent="0.2">
      <c r="A21" s="19"/>
      <c r="B21" s="20"/>
      <c r="C21" s="20"/>
      <c r="D21" s="13"/>
      <c r="E21" s="13"/>
      <c r="F21" s="14"/>
      <c r="G21" s="13"/>
      <c r="H21" s="18"/>
      <c r="I21" s="16"/>
    </row>
    <row r="22" spans="1:9" x14ac:dyDescent="0.2">
      <c r="A22" s="108" t="s">
        <v>25</v>
      </c>
      <c r="B22" s="109"/>
      <c r="C22" s="110"/>
      <c r="D22" s="13">
        <v>6442504.4000000004</v>
      </c>
      <c r="E22" s="13"/>
      <c r="F22" s="14">
        <f t="shared" si="0"/>
        <v>6442504.4000000004</v>
      </c>
      <c r="G22" s="13"/>
      <c r="H22" s="18">
        <v>0</v>
      </c>
      <c r="I22" s="16">
        <f t="shared" si="1"/>
        <v>-6442504.4000000004</v>
      </c>
    </row>
    <row r="23" spans="1:9" ht="15" thickBot="1" x14ac:dyDescent="0.25">
      <c r="A23" s="108" t="s">
        <v>26</v>
      </c>
      <c r="B23" s="109"/>
      <c r="C23" s="110"/>
      <c r="D23" s="21"/>
      <c r="E23" s="21"/>
      <c r="F23" s="21"/>
      <c r="G23" s="21"/>
      <c r="H23" s="22"/>
      <c r="I23" s="23"/>
    </row>
    <row r="24" spans="1:9" ht="16.5" customHeight="1" thickBot="1" x14ac:dyDescent="0.25">
      <c r="A24" s="24"/>
      <c r="B24" s="25"/>
      <c r="C24" s="26" t="s">
        <v>21</v>
      </c>
      <c r="D24" s="27">
        <f>SUM(D11:D22)</f>
        <v>284609933.5</v>
      </c>
      <c r="E24" s="27">
        <f>E11+E12+E13+E14+E15+E16+E17+E18+E19+E20</f>
        <v>0</v>
      </c>
      <c r="F24" s="27">
        <f>SUM(F11:F22)</f>
        <v>284609933.5</v>
      </c>
      <c r="G24" s="27">
        <f>G11+G12+G13+G14+G15+G16+G17+G18+G19+G20</f>
        <v>0</v>
      </c>
      <c r="H24" s="28">
        <f>SUM(H11:H23)</f>
        <v>149313931.59944999</v>
      </c>
      <c r="I24" s="88">
        <f>SUM(I10:I23)</f>
        <v>-135296001.90055001</v>
      </c>
    </row>
    <row r="25" spans="1:9" ht="15" thickBot="1" x14ac:dyDescent="0.25">
      <c r="D25" s="29"/>
      <c r="E25" s="29"/>
      <c r="F25" s="29"/>
      <c r="G25" s="90" t="s">
        <v>24</v>
      </c>
      <c r="H25" s="91"/>
      <c r="I25" s="89"/>
    </row>
    <row r="26" spans="1:9" ht="10.5" customHeight="1" thickBot="1" x14ac:dyDescent="0.25"/>
    <row r="27" spans="1:9" ht="15" thickBot="1" x14ac:dyDescent="0.25">
      <c r="A27" s="92" t="s">
        <v>37</v>
      </c>
      <c r="B27" s="93"/>
      <c r="C27" s="94"/>
      <c r="D27" s="101" t="s">
        <v>2</v>
      </c>
      <c r="E27" s="102"/>
      <c r="F27" s="102"/>
      <c r="G27" s="102"/>
      <c r="H27" s="103"/>
      <c r="I27" s="104" t="s">
        <v>3</v>
      </c>
    </row>
    <row r="28" spans="1:9" ht="24.75" thickBot="1" x14ac:dyDescent="0.25">
      <c r="A28" s="95"/>
      <c r="B28" s="96"/>
      <c r="C28" s="97"/>
      <c r="D28" s="5" t="s">
        <v>4</v>
      </c>
      <c r="E28" s="30" t="s">
        <v>22</v>
      </c>
      <c r="F28" s="5" t="s">
        <v>6</v>
      </c>
      <c r="G28" s="5" t="s">
        <v>7</v>
      </c>
      <c r="H28" s="5" t="s">
        <v>8</v>
      </c>
      <c r="I28" s="105"/>
    </row>
    <row r="29" spans="1:9" ht="15" thickBot="1" x14ac:dyDescent="0.25">
      <c r="A29" s="98"/>
      <c r="B29" s="99"/>
      <c r="C29" s="100"/>
      <c r="D29" s="31" t="s">
        <v>9</v>
      </c>
      <c r="E29" s="31" t="s">
        <v>10</v>
      </c>
      <c r="F29" s="31" t="s">
        <v>11</v>
      </c>
      <c r="G29" s="31" t="s">
        <v>12</v>
      </c>
      <c r="H29" s="31" t="s">
        <v>13</v>
      </c>
      <c r="I29" s="31" t="s">
        <v>23</v>
      </c>
    </row>
    <row r="30" spans="1:9" ht="8.25" customHeight="1" x14ac:dyDescent="0.2">
      <c r="A30" s="32"/>
      <c r="B30" s="33"/>
      <c r="C30" s="34"/>
      <c r="D30" s="35"/>
      <c r="E30" s="35"/>
      <c r="F30" s="35"/>
      <c r="G30" s="35"/>
      <c r="H30" s="35"/>
      <c r="I30" s="36"/>
    </row>
    <row r="31" spans="1:9" ht="23.25" customHeight="1" x14ac:dyDescent="0.2">
      <c r="A31" s="83" t="s">
        <v>32</v>
      </c>
      <c r="B31" s="84"/>
      <c r="C31" s="85"/>
      <c r="D31" s="37">
        <f>D32+D33+D34+D35+D36 +D37+D38</f>
        <v>272145153.60000002</v>
      </c>
      <c r="E31" s="37">
        <f>E32+E33+E34+E35+E36+E37+E38</f>
        <v>0</v>
      </c>
      <c r="F31" s="37">
        <f>F32+F33+F34+F35+F36 +F37+F38</f>
        <v>272145153.60000002</v>
      </c>
      <c r="G31" s="37">
        <f>G32+G33+G34+G35+G36+G37+G38</f>
        <v>0</v>
      </c>
      <c r="H31" s="38">
        <f>H32+H33+H34+H35+H36+H37+H38</f>
        <v>147794843.05214998</v>
      </c>
      <c r="I31" s="39">
        <f>I32+I33+I34+I35+I36+I37</f>
        <v>-121440257.13585001</v>
      </c>
    </row>
    <row r="32" spans="1:9" x14ac:dyDescent="0.2">
      <c r="A32" s="40"/>
      <c r="B32" s="76" t="s">
        <v>14</v>
      </c>
      <c r="C32" s="77"/>
      <c r="D32" s="13">
        <v>22726953.100000001</v>
      </c>
      <c r="E32" s="41"/>
      <c r="F32" s="42">
        <f t="shared" ref="F32:F38" si="2">D32+E32</f>
        <v>22726953.100000001</v>
      </c>
      <c r="G32" s="41"/>
      <c r="H32" s="15">
        <f>+H11</f>
        <v>16529888.7552</v>
      </c>
      <c r="I32" s="43">
        <f t="shared" ref="I32:I38" si="3">H32-D32</f>
        <v>-6197064.344800001</v>
      </c>
    </row>
    <row r="33" spans="1:9" x14ac:dyDescent="0.2">
      <c r="A33" s="40"/>
      <c r="B33" s="76" t="s">
        <v>16</v>
      </c>
      <c r="C33" s="77"/>
      <c r="D33" s="13">
        <v>545975.6</v>
      </c>
      <c r="E33" s="41"/>
      <c r="F33" s="42">
        <f t="shared" si="2"/>
        <v>545975.6</v>
      </c>
      <c r="G33" s="41"/>
      <c r="H33" s="15">
        <f>+H13</f>
        <v>230917.20433000001</v>
      </c>
      <c r="I33" s="43">
        <f t="shared" si="3"/>
        <v>-315058.39567</v>
      </c>
    </row>
    <row r="34" spans="1:9" x14ac:dyDescent="0.2">
      <c r="A34" s="40"/>
      <c r="B34" s="76" t="s">
        <v>17</v>
      </c>
      <c r="C34" s="77"/>
      <c r="D34" s="13">
        <v>7969499.0999999996</v>
      </c>
      <c r="E34" s="41"/>
      <c r="F34" s="42">
        <f t="shared" si="2"/>
        <v>7969499.0999999996</v>
      </c>
      <c r="G34" s="41"/>
      <c r="H34" s="15">
        <f>+H14</f>
        <v>6013764.6068900004</v>
      </c>
      <c r="I34" s="43">
        <f t="shared" si="3"/>
        <v>-1955734.4931099992</v>
      </c>
    </row>
    <row r="35" spans="1:9" x14ac:dyDescent="0.2">
      <c r="A35" s="40"/>
      <c r="B35" s="76" t="s">
        <v>18</v>
      </c>
      <c r="C35" s="77"/>
      <c r="D35" s="14">
        <v>328060.09999999998</v>
      </c>
      <c r="E35" s="42"/>
      <c r="F35" s="42">
        <f t="shared" si="2"/>
        <v>328060.09999999998</v>
      </c>
      <c r="G35" s="42"/>
      <c r="H35" s="17">
        <f>+H15</f>
        <v>576947.00850999996</v>
      </c>
      <c r="I35" s="43">
        <f t="shared" si="3"/>
        <v>248886.90850999998</v>
      </c>
    </row>
    <row r="36" spans="1:9" x14ac:dyDescent="0.2">
      <c r="A36" s="40"/>
      <c r="B36" s="76" t="s">
        <v>19</v>
      </c>
      <c r="C36" s="77"/>
      <c r="D36" s="14">
        <v>2274144.1</v>
      </c>
      <c r="E36" s="42"/>
      <c r="F36" s="42">
        <f t="shared" si="2"/>
        <v>2274144.1</v>
      </c>
      <c r="G36" s="42"/>
      <c r="H36" s="17">
        <f>+H16</f>
        <v>1090305.68016</v>
      </c>
      <c r="I36" s="43">
        <f t="shared" si="3"/>
        <v>-1183838.4198400001</v>
      </c>
    </row>
    <row r="37" spans="1:9" ht="44.25" customHeight="1" x14ac:dyDescent="0.2">
      <c r="A37" s="40"/>
      <c r="B37" s="76" t="s">
        <v>30</v>
      </c>
      <c r="C37" s="77"/>
      <c r="D37" s="13">
        <v>233431383.40000001</v>
      </c>
      <c r="E37" s="41"/>
      <c r="F37" s="13">
        <f t="shared" si="2"/>
        <v>233431383.40000001</v>
      </c>
      <c r="G37" s="41"/>
      <c r="H37" s="15">
        <f>+H18</f>
        <v>121393935.00906</v>
      </c>
      <c r="I37" s="44">
        <f t="shared" si="3"/>
        <v>-112037448.39094001</v>
      </c>
    </row>
    <row r="38" spans="1:9" ht="36.75" customHeight="1" x14ac:dyDescent="0.2">
      <c r="A38" s="40"/>
      <c r="B38" s="76" t="s">
        <v>31</v>
      </c>
      <c r="C38" s="77"/>
      <c r="D38" s="41">
        <v>4869138.2</v>
      </c>
      <c r="E38" s="41"/>
      <c r="F38" s="42">
        <f t="shared" si="2"/>
        <v>4869138.2</v>
      </c>
      <c r="G38" s="41"/>
      <c r="H38" s="45">
        <f>+H19</f>
        <v>1959084.7879999999</v>
      </c>
      <c r="I38" s="46">
        <f t="shared" si="3"/>
        <v>-2910053.4120000005</v>
      </c>
    </row>
    <row r="39" spans="1:9" ht="49.5" customHeight="1" x14ac:dyDescent="0.2">
      <c r="A39" s="83" t="s">
        <v>33</v>
      </c>
      <c r="B39" s="84"/>
      <c r="C39" s="85"/>
      <c r="D39" s="47">
        <f t="shared" ref="D39:I39" si="4">D40+D42+D43</f>
        <v>0</v>
      </c>
      <c r="E39" s="47">
        <f t="shared" si="4"/>
        <v>0</v>
      </c>
      <c r="F39" s="47">
        <f t="shared" si="4"/>
        <v>0</v>
      </c>
      <c r="G39" s="47">
        <f t="shared" si="4"/>
        <v>0</v>
      </c>
      <c r="H39" s="48">
        <f t="shared" si="4"/>
        <v>0</v>
      </c>
      <c r="I39" s="49">
        <f t="shared" si="4"/>
        <v>0</v>
      </c>
    </row>
    <row r="40" spans="1:9" ht="26.25" customHeight="1" x14ac:dyDescent="0.2">
      <c r="A40" s="50"/>
      <c r="B40" s="76" t="s">
        <v>15</v>
      </c>
      <c r="C40" s="77"/>
      <c r="D40" s="41"/>
      <c r="E40" s="41"/>
      <c r="F40" s="42">
        <f>D40+E40</f>
        <v>0</v>
      </c>
      <c r="G40" s="41"/>
      <c r="H40" s="51"/>
      <c r="I40" s="43">
        <f>H40-D40</f>
        <v>0</v>
      </c>
    </row>
    <row r="41" spans="1:9" ht="26.25" customHeight="1" x14ac:dyDescent="0.2">
      <c r="A41" s="50"/>
      <c r="B41" s="86" t="s">
        <v>18</v>
      </c>
      <c r="C41" s="87"/>
      <c r="D41" s="41"/>
      <c r="E41" s="41"/>
      <c r="F41" s="42"/>
      <c r="G41" s="41"/>
      <c r="H41" s="51"/>
      <c r="I41" s="43"/>
    </row>
    <row r="42" spans="1:9" ht="35.25" customHeight="1" x14ac:dyDescent="0.2">
      <c r="A42" s="40"/>
      <c r="B42" s="76" t="s">
        <v>34</v>
      </c>
      <c r="C42" s="77"/>
      <c r="D42" s="41"/>
      <c r="E42" s="41"/>
      <c r="F42" s="42">
        <f>D42+E42</f>
        <v>0</v>
      </c>
      <c r="G42" s="41"/>
      <c r="H42" s="51"/>
      <c r="I42" s="43">
        <f>H42-D42</f>
        <v>0</v>
      </c>
    </row>
    <row r="43" spans="1:9" ht="34.5" customHeight="1" x14ac:dyDescent="0.2">
      <c r="A43" s="40"/>
      <c r="B43" s="76" t="s">
        <v>31</v>
      </c>
      <c r="C43" s="77"/>
      <c r="D43" s="41"/>
      <c r="E43" s="41"/>
      <c r="F43" s="42">
        <f>D43+E43</f>
        <v>0</v>
      </c>
      <c r="G43" s="41"/>
      <c r="H43" s="51"/>
      <c r="I43" s="43">
        <f>H43-D43</f>
        <v>0</v>
      </c>
    </row>
    <row r="44" spans="1:9" x14ac:dyDescent="0.2">
      <c r="A44" s="52"/>
      <c r="B44" s="53"/>
      <c r="C44" s="54"/>
      <c r="D44" s="55"/>
      <c r="E44" s="55"/>
      <c r="F44" s="55"/>
      <c r="G44" s="55"/>
      <c r="H44" s="56"/>
      <c r="I44" s="57"/>
    </row>
    <row r="45" spans="1:9" x14ac:dyDescent="0.2">
      <c r="A45" s="50" t="s">
        <v>35</v>
      </c>
      <c r="B45" s="58"/>
      <c r="C45" s="59"/>
      <c r="D45" s="55">
        <f>D46</f>
        <v>6022275.5</v>
      </c>
      <c r="E45" s="55">
        <f>E46</f>
        <v>0</v>
      </c>
      <c r="F45" s="55">
        <f>F46</f>
        <v>6022275.5</v>
      </c>
      <c r="G45" s="55">
        <f>G46</f>
        <v>0</v>
      </c>
      <c r="H45" s="60">
        <f>H46+H47+H48</f>
        <v>1519088.5473</v>
      </c>
      <c r="I45" s="43">
        <f>H45-D45</f>
        <v>-4503186.9527000003</v>
      </c>
    </row>
    <row r="46" spans="1:9" ht="28.5" customHeight="1" x14ac:dyDescent="0.2">
      <c r="A46" s="40"/>
      <c r="B46" s="76" t="s">
        <v>20</v>
      </c>
      <c r="C46" s="77"/>
      <c r="D46" s="42">
        <v>6022275.5</v>
      </c>
      <c r="E46" s="61"/>
      <c r="F46" s="42">
        <f>D46+E46</f>
        <v>6022275.5</v>
      </c>
      <c r="G46" s="41"/>
      <c r="H46" s="62">
        <f>+H20</f>
        <v>1519088.5473</v>
      </c>
      <c r="I46" s="63">
        <f>H46-D46</f>
        <v>-4503186.9527000003</v>
      </c>
    </row>
    <row r="47" spans="1:9" ht="16.5" customHeight="1" x14ac:dyDescent="0.2">
      <c r="A47" s="40"/>
      <c r="B47" s="64" t="s">
        <v>25</v>
      </c>
      <c r="C47" s="65"/>
      <c r="D47" s="42">
        <v>6442504.4000000004</v>
      </c>
      <c r="E47" s="61"/>
      <c r="F47" s="42">
        <f>D47+E47</f>
        <v>6442504.4000000004</v>
      </c>
      <c r="G47" s="41"/>
      <c r="H47" s="62">
        <v>0</v>
      </c>
      <c r="I47" s="63">
        <f>H47-D47</f>
        <v>-6442504.4000000004</v>
      </c>
    </row>
    <row r="48" spans="1:9" ht="12.75" customHeight="1" thickBot="1" x14ac:dyDescent="0.25">
      <c r="A48" s="40"/>
      <c r="B48" s="64" t="s">
        <v>36</v>
      </c>
      <c r="C48" s="65"/>
      <c r="D48" s="42"/>
      <c r="E48" s="61"/>
      <c r="F48" s="42"/>
      <c r="G48" s="41"/>
      <c r="H48" s="66"/>
      <c r="I48" s="63"/>
    </row>
    <row r="49" spans="1:9" ht="20.25" customHeight="1" thickBot="1" x14ac:dyDescent="0.25">
      <c r="A49" s="67"/>
      <c r="B49" s="68"/>
      <c r="C49" s="69"/>
      <c r="D49" s="70">
        <v>284609933.5</v>
      </c>
      <c r="E49" s="70">
        <f>E31+E39+E45</f>
        <v>0</v>
      </c>
      <c r="F49" s="70">
        <v>284609933.5</v>
      </c>
      <c r="G49" s="70">
        <f>G31+G39+G45</f>
        <v>0</v>
      </c>
      <c r="H49" s="71">
        <f>SUM(H31+H39+H45)</f>
        <v>149313931.59944999</v>
      </c>
      <c r="I49" s="78">
        <f>H49-F49</f>
        <v>-135296001.90055001</v>
      </c>
    </row>
    <row r="50" spans="1:9" ht="15" thickBot="1" x14ac:dyDescent="0.25">
      <c r="A50" s="72"/>
      <c r="B50" s="72"/>
      <c r="C50" s="72"/>
      <c r="D50" s="73"/>
      <c r="E50" s="73"/>
      <c r="F50" s="73"/>
      <c r="G50" s="80" t="s">
        <v>24</v>
      </c>
      <c r="H50" s="81"/>
      <c r="I50" s="79"/>
    </row>
    <row r="51" spans="1:9" x14ac:dyDescent="0.2">
      <c r="A51" s="82"/>
      <c r="B51" s="82"/>
      <c r="C51" s="82"/>
      <c r="D51" s="82"/>
      <c r="E51" s="82"/>
      <c r="F51" s="82"/>
      <c r="G51" s="82"/>
      <c r="H51" s="82"/>
      <c r="I51" s="82"/>
    </row>
    <row r="52" spans="1:9" x14ac:dyDescent="0.2">
      <c r="D52" s="74"/>
      <c r="H52" s="75"/>
    </row>
  </sheetData>
  <mergeCells count="41">
    <mergeCell ref="A16:C16"/>
    <mergeCell ref="A2:I2"/>
    <mergeCell ref="A3:I3"/>
    <mergeCell ref="A4:I4"/>
    <mergeCell ref="A5:I5"/>
    <mergeCell ref="A7:C9"/>
    <mergeCell ref="D7:H7"/>
    <mergeCell ref="I7:I8"/>
    <mergeCell ref="A11:C11"/>
    <mergeCell ref="A12:C12"/>
    <mergeCell ref="A13:C13"/>
    <mergeCell ref="A14:C14"/>
    <mergeCell ref="A15:C15"/>
    <mergeCell ref="A31:C31"/>
    <mergeCell ref="A17:C17"/>
    <mergeCell ref="A18:C18"/>
    <mergeCell ref="A19:C19"/>
    <mergeCell ref="A20:C20"/>
    <mergeCell ref="A22:C22"/>
    <mergeCell ref="A23:C23"/>
    <mergeCell ref="I24:I25"/>
    <mergeCell ref="G25:H25"/>
    <mergeCell ref="A27:C29"/>
    <mergeCell ref="D27:H27"/>
    <mergeCell ref="I27:I28"/>
    <mergeCell ref="B43:C43"/>
    <mergeCell ref="B32:C32"/>
    <mergeCell ref="B33:C33"/>
    <mergeCell ref="B34:C34"/>
    <mergeCell ref="B35:C35"/>
    <mergeCell ref="B36:C36"/>
    <mergeCell ref="B37:C37"/>
    <mergeCell ref="B38:C38"/>
    <mergeCell ref="A39:C39"/>
    <mergeCell ref="B40:C40"/>
    <mergeCell ref="B41:C41"/>
    <mergeCell ref="B42:C42"/>
    <mergeCell ref="B46:C46"/>
    <mergeCell ref="I49:I50"/>
    <mergeCell ref="G50:H50"/>
    <mergeCell ref="A51:I51"/>
  </mergeCell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MILES</vt:lpstr>
      <vt:lpstr>MILES!Área_de_impresión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Carol</cp:lastModifiedBy>
  <cp:lastPrinted>2022-08-03T16:08:11Z</cp:lastPrinted>
  <dcterms:created xsi:type="dcterms:W3CDTF">2014-09-04T16:46:21Z</dcterms:created>
  <dcterms:modified xsi:type="dcterms:W3CDTF">2022-08-03T16:08:24Z</dcterms:modified>
</cp:coreProperties>
</file>