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43333590-FBC1-4999-ABE6-6602F3CC4F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LES" sheetId="9" r:id="rId1"/>
  </sheets>
  <definedNames>
    <definedName name="_xlnm.Print_Area" localSheetId="0">MILES!$B$1:$J$51</definedName>
    <definedName name="JR_PAGE_ANCHOR_0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9" l="1"/>
  <c r="I25" i="9"/>
  <c r="J24" i="9"/>
  <c r="E48" i="9" l="1"/>
  <c r="E47" i="9"/>
  <c r="E39" i="9"/>
  <c r="E38" i="9"/>
  <c r="E37" i="9"/>
  <c r="E36" i="9"/>
  <c r="E35" i="9"/>
  <c r="E34" i="9"/>
  <c r="E33" i="9"/>
  <c r="E32" i="9" l="1"/>
  <c r="I48" i="9"/>
  <c r="J48" i="9" l="1"/>
  <c r="G48" i="9"/>
  <c r="I47" i="9"/>
  <c r="I46" i="9" s="1"/>
  <c r="G47" i="9"/>
  <c r="G46" i="9" s="1"/>
  <c r="H46" i="9"/>
  <c r="F46" i="9"/>
  <c r="E46" i="9"/>
  <c r="E50" i="9" s="1"/>
  <c r="J44" i="9"/>
  <c r="G44" i="9"/>
  <c r="J43" i="9"/>
  <c r="G43" i="9"/>
  <c r="J41" i="9"/>
  <c r="G41" i="9"/>
  <c r="I40" i="9"/>
  <c r="H40" i="9"/>
  <c r="F40" i="9"/>
  <c r="E40" i="9"/>
  <c r="I39" i="9"/>
  <c r="J39" i="9" s="1"/>
  <c r="G39" i="9"/>
  <c r="I38" i="9"/>
  <c r="J38" i="9" s="1"/>
  <c r="G38" i="9"/>
  <c r="I37" i="9"/>
  <c r="J37" i="9" s="1"/>
  <c r="G37" i="9"/>
  <c r="I36" i="9"/>
  <c r="J36" i="9" s="1"/>
  <c r="G36" i="9"/>
  <c r="I35" i="9"/>
  <c r="J35" i="9" s="1"/>
  <c r="G35" i="9"/>
  <c r="I34" i="9"/>
  <c r="J34" i="9" s="1"/>
  <c r="G34" i="9"/>
  <c r="I33" i="9"/>
  <c r="J33" i="9" s="1"/>
  <c r="G33" i="9"/>
  <c r="H32" i="9"/>
  <c r="F32" i="9"/>
  <c r="H25" i="9"/>
  <c r="F25" i="9"/>
  <c r="E25" i="9"/>
  <c r="J23" i="9"/>
  <c r="G23" i="9"/>
  <c r="J21" i="9"/>
  <c r="G21" i="9"/>
  <c r="J20" i="9"/>
  <c r="G20" i="9"/>
  <c r="J19" i="9"/>
  <c r="G19" i="9"/>
  <c r="J17" i="9"/>
  <c r="G17" i="9"/>
  <c r="J16" i="9"/>
  <c r="G16" i="9"/>
  <c r="J15" i="9"/>
  <c r="G15" i="9"/>
  <c r="J14" i="9"/>
  <c r="G14" i="9"/>
  <c r="J13" i="9"/>
  <c r="J12" i="9"/>
  <c r="G12" i="9"/>
  <c r="F50" i="9" l="1"/>
  <c r="H50" i="9"/>
  <c r="J25" i="9"/>
  <c r="G40" i="9"/>
  <c r="J40" i="9"/>
  <c r="G32" i="9"/>
  <c r="G50" i="9" s="1"/>
  <c r="G25" i="9"/>
  <c r="J46" i="9"/>
  <c r="J47" i="9"/>
  <c r="J32" i="9"/>
  <c r="I32" i="9"/>
  <c r="I50" i="9" l="1"/>
  <c r="J50" i="9" s="1"/>
</calcChain>
</file>

<file path=xl/sharedStrings.xml><?xml version="1.0" encoding="utf-8"?>
<sst xmlns="http://schemas.openxmlformats.org/spreadsheetml/2006/main" count="65" uniqueCount="40">
  <si>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</si>
  <si>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</si>
  <si>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</si>
  <si>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</si>
  <si>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</si>
  <si>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</si>
  <si>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</si>
  <si>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</si>
  <si>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</si>
  <si>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</si>
  <si>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</si>
  <si>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</si>
  <si>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</si>
  <si>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</si>
  <si>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</si>
  <si>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</si>
  <si>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</si>
  <si>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</si>
  <si>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</si>
  <si>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</si>
  <si>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</si>
  <si>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</si>
  <si>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Ampliaciones y 
Reducciones</t>
  </si>
  <si>
    <t>(6= 5 - 1 )</t>
  </si>
  <si>
    <t>Ingresos excedentes¹</t>
  </si>
  <si>
    <t>Generación de ADEFAS</t>
  </si>
  <si>
    <t>Superávit Ejercicio Anterior</t>
  </si>
  <si>
    <t>Estado de México</t>
  </si>
  <si>
    <t xml:space="preserve">(Miles de pesos) 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</si>
  <si>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</si>
  <si>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</si>
  <si>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</si>
  <si>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</si>
  <si>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Parestatal o Paramunicipal, así como de las Empresas Prodcutivas del Estado</t>
  </si>
  <si>
    <t xml:space="preserve">Ingresos por Ventas de Bienes, Prestación de Servicios y Otros Ingresos </t>
  </si>
  <si>
    <t>Ingresos derivados de financiamientos</t>
  </si>
  <si>
    <t>Superavit del ejercicio anterior</t>
  </si>
  <si>
    <t>Estado Analítico de Ingresos Por Fuente de Financiamiento</t>
  </si>
  <si>
    <t>Del 1 de Enero al 30 de Septiembre de 2023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</si>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</sst>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#.0;\-#,###.0"/>
    <numFmt numFmtId="166" formatCode="#,##0.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06">
    <xf numFmtId="0" fontId="0" fillId="0" borderId="0" xfId="0"/>
    <xf numFmtId="37" fontId="4" fillId="0" borderId="0" xfId="1" applyNumberFormat="1" applyFont="1" applyFill="1" applyBorder="1" applyAlignment="1" applyProtection="1">
      <alignment horizontal="center"/>
    </xf>
    <xf numFmtId="0" fontId="5" fillId="0" borderId="0" xfId="0" applyFont="1"/>
    <xf numFmtId="37" fontId="4" fillId="0" borderId="0" xfId="1" applyNumberFormat="1" applyFont="1" applyFill="1" applyBorder="1" applyAlignment="1" applyProtection="1">
      <alignment horizontal="center"/>
      <protection locked="0"/>
    </xf>
    <xf numFmtId="0" fontId="6" fillId="2" borderId="0" xfId="4" applyFont="1" applyFill="1"/>
    <xf numFmtId="0" fontId="7" fillId="2" borderId="0" xfId="0" applyFont="1" applyFill="1"/>
    <xf numFmtId="0" fontId="6" fillId="2" borderId="0" xfId="4" applyFont="1" applyFill="1" applyAlignment="1">
      <alignment horizontal="center"/>
    </xf>
    <xf numFmtId="37" fontId="4" fillId="0" borderId="4" xfId="1" applyNumberFormat="1" applyFont="1" applyFill="1" applyBorder="1" applyAlignment="1" applyProtection="1">
      <alignment horizontal="center" vertical="center" wrapText="1"/>
    </xf>
    <xf numFmtId="37" fontId="4" fillId="0" borderId="5" xfId="1" applyNumberFormat="1" applyFont="1" applyFill="1" applyBorder="1" applyAlignment="1" applyProtection="1">
      <alignment horizontal="center" vertical="center"/>
    </xf>
    <xf numFmtId="37" fontId="4" fillId="0" borderId="15" xfId="1" applyNumberFormat="1" applyFont="1" applyFill="1" applyBorder="1" applyAlignment="1" applyProtection="1">
      <alignment horizontal="center" vertical="center"/>
    </xf>
    <xf numFmtId="37" fontId="4" fillId="0" borderId="9" xfId="1" applyNumberFormat="1" applyFont="1" applyFill="1" applyBorder="1" applyAlignment="1" applyProtection="1">
      <alignment horizontal="center"/>
    </xf>
    <xf numFmtId="37" fontId="4" fillId="0" borderId="10" xfId="1" applyNumberFormat="1" applyFont="1" applyFill="1" applyBorder="1" applyAlignment="1" applyProtection="1">
      <alignment horizontal="center"/>
    </xf>
    <xf numFmtId="37" fontId="4" fillId="0" borderId="11" xfId="1" applyNumberFormat="1" applyFont="1" applyFill="1" applyBorder="1" applyAlignment="1" applyProtection="1">
      <alignment horizontal="center"/>
    </xf>
    <xf numFmtId="37" fontId="4" fillId="0" borderId="3" xfId="1" applyNumberFormat="1" applyFont="1" applyFill="1" applyBorder="1" applyAlignment="1" applyProtection="1">
      <alignment horizontal="center" vertical="center" wrapText="1"/>
    </xf>
    <xf numFmtId="37" fontId="4" fillId="0" borderId="6" xfId="1" applyNumberFormat="1" applyFont="1" applyFill="1" applyBorder="1" applyAlignment="1" applyProtection="1">
      <alignment horizontal="center" vertical="center"/>
    </xf>
    <xf numFmtId="37" fontId="4" fillId="0" borderId="0" xfId="1" applyNumberFormat="1" applyFont="1" applyFill="1" applyBorder="1" applyAlignment="1" applyProtection="1">
      <alignment horizontal="center" vertical="center"/>
    </xf>
    <xf numFmtId="37" fontId="4" fillId="0" borderId="17" xfId="1" applyNumberFormat="1" applyFont="1" applyFill="1" applyBorder="1" applyAlignment="1" applyProtection="1">
      <alignment horizontal="center" vertical="center"/>
    </xf>
    <xf numFmtId="37" fontId="4" fillId="0" borderId="2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wrapText="1"/>
    </xf>
    <xf numFmtId="37" fontId="4" fillId="0" borderId="21" xfId="1" applyNumberFormat="1" applyFont="1" applyFill="1" applyBorder="1" applyAlignment="1" applyProtection="1">
      <alignment horizontal="center" vertical="center" wrapText="1"/>
    </xf>
    <xf numFmtId="37" fontId="4" fillId="0" borderId="3" xfId="1" applyNumberFormat="1" applyFont="1" applyFill="1" applyBorder="1" applyAlignment="1" applyProtection="1">
      <alignment horizontal="center"/>
    </xf>
    <xf numFmtId="37" fontId="4" fillId="0" borderId="0" xfId="1" applyNumberFormat="1" applyFont="1" applyFill="1" applyBorder="1" applyAlignment="1" applyProtection="1">
      <alignment horizontal="center"/>
    </xf>
    <xf numFmtId="37" fontId="4" fillId="0" borderId="2" xfId="1" applyNumberFormat="1" applyFont="1" applyFill="1" applyBorder="1" applyAlignment="1" applyProtection="1">
      <alignment horizontal="center"/>
    </xf>
    <xf numFmtId="0" fontId="8" fillId="2" borderId="4" xfId="4" applyFont="1" applyFill="1" applyBorder="1"/>
    <xf numFmtId="0" fontId="8" fillId="2" borderId="5" xfId="4" applyFont="1" applyFill="1" applyBorder="1"/>
    <xf numFmtId="164" fontId="8" fillId="2" borderId="13" xfId="4" applyNumberFormat="1" applyFont="1" applyFill="1" applyBorder="1" applyAlignment="1">
      <alignment horizontal="center"/>
    </xf>
    <xf numFmtId="164" fontId="8" fillId="2" borderId="16" xfId="2" applyNumberFormat="1" applyFont="1" applyFill="1" applyBorder="1" applyAlignment="1" applyProtection="1">
      <alignment horizontal="right" vertical="center"/>
    </xf>
    <xf numFmtId="164" fontId="8" fillId="2" borderId="15" xfId="4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64" fontId="8" fillId="2" borderId="16" xfId="2" applyNumberFormat="1" applyFont="1" applyFill="1" applyBorder="1" applyAlignment="1" applyProtection="1">
      <alignment horizontal="right" vertical="center"/>
      <protection locked="0"/>
    </xf>
    <xf numFmtId="164" fontId="8" fillId="2" borderId="17" xfId="2" applyNumberFormat="1" applyFont="1" applyFill="1" applyBorder="1" applyAlignment="1" applyProtection="1">
      <alignment horizontal="right"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64" fontId="8" fillId="2" borderId="18" xfId="2" applyNumberFormat="1" applyFont="1" applyFill="1" applyBorder="1" applyAlignment="1">
      <alignment horizontal="center" vertical="center"/>
    </xf>
    <xf numFmtId="0" fontId="10" fillId="2" borderId="9" xfId="4" applyFont="1" applyFill="1" applyBorder="1" applyAlignment="1">
      <alignment horizontal="centerContinuous"/>
    </xf>
    <xf numFmtId="0" fontId="10" fillId="2" borderId="10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164" fontId="10" fillId="2" borderId="2" xfId="4" applyNumberFormat="1" applyFont="1" applyFill="1" applyBorder="1" applyAlignment="1" applyProtection="1">
      <alignment horizontal="right"/>
    </xf>
    <xf numFmtId="166" fontId="10" fillId="0" borderId="9" xfId="4" applyNumberFormat="1" applyFont="1" applyFill="1" applyBorder="1" applyAlignment="1" applyProtection="1">
      <alignment horizontal="right"/>
    </xf>
    <xf numFmtId="164" fontId="10" fillId="0" borderId="3" xfId="4" applyNumberFormat="1" applyFont="1" applyFill="1" applyBorder="1" applyAlignment="1">
      <alignment horizontal="right"/>
    </xf>
    <xf numFmtId="164" fontId="11" fillId="0" borderId="0" xfId="0" applyNumberFormat="1" applyFont="1"/>
    <xf numFmtId="164" fontId="12" fillId="0" borderId="9" xfId="0" applyNumberFormat="1" applyFont="1" applyBorder="1" applyAlignment="1">
      <alignment horizontal="center" vertical="top" wrapText="1"/>
    </xf>
    <xf numFmtId="164" fontId="12" fillId="0" borderId="11" xfId="0" applyNumberFormat="1" applyFont="1" applyBorder="1" applyAlignment="1">
      <alignment horizontal="center" vertical="top" wrapText="1"/>
    </xf>
    <xf numFmtId="164" fontId="10" fillId="0" borderId="21" xfId="4" applyNumberFormat="1" applyFont="1" applyFill="1" applyBorder="1" applyAlignment="1">
      <alignment horizontal="right"/>
    </xf>
    <xf numFmtId="37" fontId="4" fillId="0" borderId="2" xfId="1" applyNumberFormat="1" applyFont="1" applyFill="1" applyBorder="1" applyAlignment="1" applyProtection="1">
      <alignment horizontal="center" wrapText="1"/>
    </xf>
    <xf numFmtId="37" fontId="4" fillId="0" borderId="7" xfId="1" applyNumberFormat="1" applyFont="1" applyFill="1" applyBorder="1" applyAlignment="1" applyProtection="1">
      <alignment horizontal="center" vertical="center"/>
    </xf>
    <xf numFmtId="37" fontId="4" fillId="0" borderId="8" xfId="1" applyNumberFormat="1" applyFont="1" applyFill="1" applyBorder="1" applyAlignment="1" applyProtection="1">
      <alignment horizontal="center" vertical="center"/>
    </xf>
    <xf numFmtId="37" fontId="4" fillId="0" borderId="19" xfId="1" applyNumberFormat="1" applyFont="1" applyFill="1" applyBorder="1" applyAlignment="1" applyProtection="1">
      <alignment horizontal="center" vertical="center"/>
    </xf>
    <xf numFmtId="0" fontId="13" fillId="2" borderId="4" xfId="4" applyFont="1" applyFill="1" applyBorder="1"/>
    <xf numFmtId="0" fontId="13" fillId="2" borderId="5" xfId="4" applyFont="1" applyFill="1" applyBorder="1"/>
    <xf numFmtId="0" fontId="13" fillId="2" borderId="12" xfId="4" applyFont="1" applyFill="1" applyBorder="1"/>
    <xf numFmtId="0" fontId="13" fillId="2" borderId="13" xfId="4" applyFont="1" applyFill="1" applyBorder="1" applyAlignment="1">
      <alignment horizontal="center"/>
    </xf>
    <xf numFmtId="0" fontId="13" fillId="2" borderId="14" xfId="4" applyFont="1" applyFill="1" applyBorder="1" applyAlignment="1">
      <alignment horizontal="center"/>
    </xf>
    <xf numFmtId="0" fontId="14" fillId="2" borderId="6" xfId="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left" vertical="center" wrapText="1"/>
    </xf>
    <xf numFmtId="0" fontId="14" fillId="2" borderId="1" xfId="4" applyFont="1" applyFill="1" applyBorder="1" applyAlignment="1">
      <alignment horizontal="left" vertical="center" wrapText="1"/>
    </xf>
    <xf numFmtId="164" fontId="10" fillId="2" borderId="16" xfId="4" applyNumberFormat="1" applyFont="1" applyFill="1" applyBorder="1" applyAlignment="1">
      <alignment horizontal="right" vertical="center"/>
    </xf>
    <xf numFmtId="166" fontId="10" fillId="2" borderId="16" xfId="4" applyNumberFormat="1" applyFont="1" applyFill="1" applyBorder="1" applyAlignment="1">
      <alignment horizontal="right" vertical="center"/>
    </xf>
    <xf numFmtId="164" fontId="10" fillId="2" borderId="20" xfId="4" applyNumberFormat="1" applyFont="1" applyFill="1" applyBorder="1" applyAlignment="1">
      <alignment horizontal="right" vertical="center"/>
    </xf>
    <xf numFmtId="0" fontId="13" fillId="2" borderId="6" xfId="4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64" fontId="9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16" xfId="0" applyNumberFormat="1" applyFont="1" applyFill="1" applyBorder="1" applyAlignment="1">
      <alignment horizontal="right" vertical="center" wrapText="1"/>
    </xf>
    <xf numFmtId="166" fontId="8" fillId="0" borderId="16" xfId="2" applyNumberFormat="1" applyFont="1" applyFill="1" applyBorder="1" applyAlignment="1" applyProtection="1">
      <alignment horizontal="right" vertical="center"/>
      <protection locked="0"/>
    </xf>
    <xf numFmtId="164" fontId="9" fillId="2" borderId="20" xfId="0" applyNumberFormat="1" applyFont="1" applyFill="1" applyBorder="1" applyAlignment="1">
      <alignment horizontal="right" vertical="center" wrapText="1"/>
    </xf>
    <xf numFmtId="166" fontId="8" fillId="0" borderId="16" xfId="2" applyNumberFormat="1" applyFont="1" applyFill="1" applyBorder="1" applyAlignment="1" applyProtection="1">
      <alignment horizontal="right" vertical="center"/>
    </xf>
    <xf numFmtId="164" fontId="8" fillId="2" borderId="20" xfId="2" applyNumberFormat="1" applyFont="1" applyFill="1" applyBorder="1" applyAlignment="1" applyProtection="1">
      <alignment horizontal="right" vertical="center"/>
      <protection locked="0"/>
    </xf>
    <xf numFmtId="166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16" xfId="0" applyNumberFormat="1" applyFont="1" applyFill="1" applyBorder="1" applyAlignment="1">
      <alignment horizontal="right" vertical="center" wrapText="1"/>
    </xf>
    <xf numFmtId="166" fontId="16" fillId="2" borderId="16" xfId="0" applyNumberFormat="1" applyFont="1" applyFill="1" applyBorder="1" applyAlignment="1">
      <alignment horizontal="right" vertical="center" wrapText="1"/>
    </xf>
    <xf numFmtId="164" fontId="16" fillId="2" borderId="20" xfId="0" applyNumberFormat="1" applyFont="1" applyFill="1" applyBorder="1" applyAlignment="1">
      <alignment horizontal="right" vertical="center" wrapText="1"/>
    </xf>
    <xf numFmtId="0" fontId="14" fillId="2" borderId="6" xfId="4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4" fillId="2" borderId="6" xfId="4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10" fillId="2" borderId="16" xfId="2" applyNumberFormat="1" applyFont="1" applyFill="1" applyBorder="1" applyAlignment="1">
      <alignment horizontal="right" vertical="center"/>
    </xf>
    <xf numFmtId="166" fontId="10" fillId="2" borderId="16" xfId="2" applyNumberFormat="1" applyFont="1" applyFill="1" applyBorder="1" applyAlignment="1">
      <alignment horizontal="right" vertical="center"/>
    </xf>
    <xf numFmtId="164" fontId="10" fillId="2" borderId="20" xfId="2" applyNumberFormat="1" applyFont="1" applyFill="1" applyBorder="1" applyAlignment="1">
      <alignment horizontal="right" vertical="center"/>
    </xf>
    <xf numFmtId="0" fontId="13" fillId="2" borderId="0" xfId="4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66" fontId="10" fillId="0" borderId="16" xfId="2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16" xfId="0" applyNumberFormat="1" applyFont="1" applyFill="1" applyBorder="1" applyAlignment="1">
      <alignment horizontal="right" vertical="center" wrapText="1"/>
    </xf>
    <xf numFmtId="164" fontId="9" fillId="2" borderId="17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166" fontId="9" fillId="2" borderId="16" xfId="0" applyNumberFormat="1" applyFont="1" applyFill="1" applyBorder="1" applyAlignment="1">
      <alignment horizontal="right" vertical="center" wrapText="1"/>
    </xf>
    <xf numFmtId="0" fontId="14" fillId="2" borderId="9" xfId="4" applyFont="1" applyFill="1" applyBorder="1" applyAlignment="1">
      <alignment horizontal="centerContinuous"/>
    </xf>
    <xf numFmtId="0" fontId="14" fillId="2" borderId="10" xfId="4" applyFont="1" applyFill="1" applyBorder="1" applyAlignment="1">
      <alignment horizontal="centerContinuous"/>
    </xf>
    <xf numFmtId="0" fontId="14" fillId="2" borderId="11" xfId="4" applyFont="1" applyFill="1" applyBorder="1" applyAlignment="1">
      <alignment horizontal="left" wrapText="1" indent="1"/>
    </xf>
    <xf numFmtId="164" fontId="10" fillId="2" borderId="2" xfId="4" applyNumberFormat="1" applyFont="1" applyFill="1" applyBorder="1" applyAlignment="1">
      <alignment horizontal="right"/>
    </xf>
    <xf numFmtId="166" fontId="10" fillId="2" borderId="9" xfId="4" applyNumberFormat="1" applyFont="1" applyFill="1" applyBorder="1" applyAlignment="1">
      <alignment horizontal="right"/>
    </xf>
    <xf numFmtId="164" fontId="10" fillId="2" borderId="3" xfId="4" applyNumberFormat="1" applyFont="1" applyFill="1" applyBorder="1" applyAlignment="1"/>
    <xf numFmtId="0" fontId="17" fillId="2" borderId="0" xfId="0" applyFont="1" applyFill="1" applyBorder="1" applyAlignment="1">
      <alignment vertical="top" wrapText="1"/>
    </xf>
    <xf numFmtId="164" fontId="17" fillId="2" borderId="0" xfId="0" applyNumberFormat="1" applyFont="1" applyFill="1" applyBorder="1" applyAlignment="1">
      <alignment vertical="top" wrapText="1"/>
    </xf>
    <xf numFmtId="164" fontId="18" fillId="0" borderId="9" xfId="0" applyNumberFormat="1" applyFont="1" applyBorder="1" applyAlignment="1">
      <alignment horizontal="center" vertical="top" wrapText="1"/>
    </xf>
    <xf numFmtId="164" fontId="18" fillId="0" borderId="11" xfId="0" applyNumberFormat="1" applyFont="1" applyBorder="1" applyAlignment="1">
      <alignment horizontal="center" vertical="top" wrapText="1"/>
    </xf>
    <xf numFmtId="164" fontId="10" fillId="2" borderId="21" xfId="4" applyNumberFormat="1" applyFont="1" applyFill="1" applyBorder="1" applyAlignment="1"/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51"/>
  <sheetViews>
    <sheetView showGridLines="0" tabSelected="1" zoomScale="115" zoomScaleNormal="115" workbookViewId="0"/>
  </sheetViews>
  <sheetFormatPr baseColWidth="10" defaultRowHeight="14.25" x14ac:dyDescent="0.2"/>
  <cols>
    <col min="1" max="1" width="2.85546875" style="2" customWidth="1"/>
    <col min="2" max="2" width="16.85546875" style="2" customWidth="1"/>
    <col min="3" max="3" width="11.42578125" style="2"/>
    <col min="4" max="4" width="17.140625" style="2" customWidth="1"/>
    <col min="5" max="5" width="17.28515625" style="2" customWidth="1"/>
    <col min="6" max="6" width="13.5703125" style="2" customWidth="1"/>
    <col min="7" max="7" width="16.28515625" style="2" customWidth="1"/>
    <col min="8" max="8" width="11.7109375" style="2" customWidth="1"/>
    <col min="9" max="9" width="19.28515625" style="2" customWidth="1"/>
    <col min="10" max="10" width="18.7109375" style="2" customWidth="1"/>
    <col min="11" max="16384" width="11.42578125" style="2"/>
  </cols>
  <sheetData>
    <row r="2" spans="2:10" x14ac:dyDescent="0.2">
      <c r="B2" s="1" t="s">
        <v>27</v>
      </c>
      <c r="C2" s="1"/>
      <c r="D2" s="1"/>
      <c r="E2" s="1"/>
      <c r="F2" s="1"/>
      <c r="G2" s="1"/>
      <c r="H2" s="1"/>
      <c r="I2" s="1"/>
      <c r="J2" s="1"/>
    </row>
    <row r="3" spans="2:10" x14ac:dyDescent="0.2">
      <c r="B3" s="3" t="s">
        <v>0</v>
      </c>
      <c r="C3" s="3"/>
      <c r="D3" s="3"/>
      <c r="E3" s="3"/>
      <c r="F3" s="3"/>
      <c r="G3" s="3"/>
      <c r="H3" s="3"/>
      <c r="I3" s="3"/>
      <c r="J3" s="3"/>
    </row>
    <row r="4" spans="2:10" x14ac:dyDescent="0.2">
      <c r="B4" s="1" t="s">
        <v>38</v>
      </c>
      <c r="C4" s="1"/>
      <c r="D4" s="1"/>
      <c r="E4" s="1"/>
      <c r="F4" s="1"/>
      <c r="G4" s="1"/>
      <c r="H4" s="1"/>
      <c r="I4" s="1"/>
      <c r="J4" s="1"/>
    </row>
    <row r="5" spans="2:10" ht="15" customHeight="1" x14ac:dyDescent="0.2">
      <c r="B5" s="1" t="s">
        <v>39</v>
      </c>
      <c r="C5" s="1"/>
      <c r="D5" s="1"/>
      <c r="E5" s="1"/>
      <c r="F5" s="1"/>
      <c r="G5" s="1"/>
      <c r="H5" s="1"/>
      <c r="I5" s="1"/>
      <c r="J5" s="1"/>
    </row>
    <row r="6" spans="2:10" x14ac:dyDescent="0.2">
      <c r="B6" s="1" t="s">
        <v>28</v>
      </c>
      <c r="C6" s="1"/>
      <c r="D6" s="1"/>
      <c r="E6" s="1"/>
      <c r="F6" s="1"/>
      <c r="G6" s="1"/>
      <c r="H6" s="1"/>
      <c r="I6" s="1"/>
      <c r="J6" s="1"/>
    </row>
    <row r="7" spans="2:10" ht="15" thickBot="1" x14ac:dyDescent="0.25">
      <c r="B7" s="4"/>
      <c r="C7" s="4"/>
      <c r="D7" s="4"/>
      <c r="E7" s="5"/>
      <c r="F7" s="6"/>
      <c r="G7" s="6"/>
      <c r="H7" s="6"/>
      <c r="I7" s="6"/>
      <c r="J7" s="6"/>
    </row>
    <row r="8" spans="2:10" ht="15" thickBot="1" x14ac:dyDescent="0.25">
      <c r="B8" s="7" t="s">
        <v>1</v>
      </c>
      <c r="C8" s="8"/>
      <c r="D8" s="9"/>
      <c r="E8" s="10" t="s">
        <v>2</v>
      </c>
      <c r="F8" s="11"/>
      <c r="G8" s="11"/>
      <c r="H8" s="11"/>
      <c r="I8" s="12"/>
      <c r="J8" s="13" t="s">
        <v>3</v>
      </c>
    </row>
    <row r="9" spans="2:10" ht="23.25" thickBot="1" x14ac:dyDescent="0.25">
      <c r="B9" s="14"/>
      <c r="C9" s="15"/>
      <c r="D9" s="16"/>
      <c r="E9" s="17" t="s">
        <v>4</v>
      </c>
      <c r="F9" s="18" t="s">
        <v>5</v>
      </c>
      <c r="G9" s="17" t="s">
        <v>6</v>
      </c>
      <c r="H9" s="17" t="s">
        <v>7</v>
      </c>
      <c r="I9" s="17" t="s">
        <v>8</v>
      </c>
      <c r="J9" s="19"/>
    </row>
    <row r="10" spans="2:10" ht="15" thickBot="1" x14ac:dyDescent="0.25">
      <c r="B10" s="14"/>
      <c r="C10" s="15"/>
      <c r="D10" s="16"/>
      <c r="E10" s="20" t="s">
        <v>9</v>
      </c>
      <c r="F10" s="20" t="s">
        <v>10</v>
      </c>
      <c r="G10" s="20" t="s">
        <v>11</v>
      </c>
      <c r="H10" s="21" t="s">
        <v>12</v>
      </c>
      <c r="I10" s="22" t="s">
        <v>13</v>
      </c>
      <c r="J10" s="20" t="s">
        <v>23</v>
      </c>
    </row>
    <row r="11" spans="2:10" x14ac:dyDescent="0.2">
      <c r="B11" s="23"/>
      <c r="C11" s="24"/>
      <c r="D11" s="24"/>
      <c r="E11" s="25"/>
      <c r="F11" s="25"/>
      <c r="G11" s="25"/>
      <c r="H11" s="25"/>
      <c r="I11" s="26"/>
      <c r="J11" s="27"/>
    </row>
    <row r="12" spans="2:10" x14ac:dyDescent="0.2">
      <c r="B12" s="28" t="s">
        <v>14</v>
      </c>
      <c r="C12" s="29"/>
      <c r="D12" s="29"/>
      <c r="E12" s="26">
        <v>24258736.384</v>
      </c>
      <c r="F12" s="30"/>
      <c r="G12" s="26">
        <f t="shared" ref="G12:G23" si="0">E12+F12</f>
        <v>24258736.384</v>
      </c>
      <c r="H12" s="30"/>
      <c r="I12" s="26">
        <v>23025577.690509997</v>
      </c>
      <c r="J12" s="31">
        <f>I12-E12</f>
        <v>-1233158.6934900023</v>
      </c>
    </row>
    <row r="13" spans="2:10" ht="26.25" customHeight="1" x14ac:dyDescent="0.2">
      <c r="B13" s="28" t="s">
        <v>15</v>
      </c>
      <c r="C13" s="29"/>
      <c r="D13" s="29"/>
      <c r="E13" s="26">
        <v>0</v>
      </c>
      <c r="F13" s="30"/>
      <c r="G13" s="26">
        <v>0</v>
      </c>
      <c r="H13" s="30"/>
      <c r="I13" s="26">
        <v>0</v>
      </c>
      <c r="J13" s="31">
        <f t="shared" ref="J13:J24" si="1">I13-E13</f>
        <v>0</v>
      </c>
    </row>
    <row r="14" spans="2:10" x14ac:dyDescent="0.2">
      <c r="B14" s="28" t="s">
        <v>16</v>
      </c>
      <c r="C14" s="29"/>
      <c r="D14" s="29"/>
      <c r="E14" s="26">
        <v>549841.90500000003</v>
      </c>
      <c r="F14" s="30"/>
      <c r="G14" s="26">
        <f t="shared" si="0"/>
        <v>549841.90500000003</v>
      </c>
      <c r="H14" s="30"/>
      <c r="I14" s="26">
        <v>574108.66515999998</v>
      </c>
      <c r="J14" s="31">
        <f t="shared" si="1"/>
        <v>24266.760159999947</v>
      </c>
    </row>
    <row r="15" spans="2:10" x14ac:dyDescent="0.2">
      <c r="B15" s="28" t="s">
        <v>17</v>
      </c>
      <c r="C15" s="29"/>
      <c r="D15" s="29"/>
      <c r="E15" s="26">
        <v>8345615.3059999999</v>
      </c>
      <c r="F15" s="30"/>
      <c r="G15" s="26">
        <f t="shared" si="0"/>
        <v>8345615.3059999999</v>
      </c>
      <c r="H15" s="30"/>
      <c r="I15" s="26">
        <v>8189969.0070200004</v>
      </c>
      <c r="J15" s="31">
        <f t="shared" si="1"/>
        <v>-155646.2989799995</v>
      </c>
    </row>
    <row r="16" spans="2:10" x14ac:dyDescent="0.2">
      <c r="B16" s="28" t="s">
        <v>18</v>
      </c>
      <c r="C16" s="29"/>
      <c r="D16" s="29"/>
      <c r="E16" s="26">
        <v>412076.89399999997</v>
      </c>
      <c r="F16" s="26"/>
      <c r="G16" s="26">
        <f t="shared" si="0"/>
        <v>412076.89399999997</v>
      </c>
      <c r="H16" s="26"/>
      <c r="I16" s="26">
        <v>2346866.75557</v>
      </c>
      <c r="J16" s="31">
        <f t="shared" si="1"/>
        <v>1934789.8615700002</v>
      </c>
    </row>
    <row r="17" spans="2:10" x14ac:dyDescent="0.2">
      <c r="B17" s="28" t="s">
        <v>19</v>
      </c>
      <c r="C17" s="29"/>
      <c r="D17" s="29"/>
      <c r="E17" s="26">
        <v>2392843.2170000002</v>
      </c>
      <c r="F17" s="26"/>
      <c r="G17" s="26">
        <f t="shared" si="0"/>
        <v>2392843.2170000002</v>
      </c>
      <c r="H17" s="26"/>
      <c r="I17" s="26">
        <v>4150353.70793</v>
      </c>
      <c r="J17" s="31">
        <f t="shared" si="1"/>
        <v>1757510.4909299999</v>
      </c>
    </row>
    <row r="18" spans="2:10" ht="26.25" customHeight="1" x14ac:dyDescent="0.2">
      <c r="B18" s="28" t="s">
        <v>29</v>
      </c>
      <c r="C18" s="29"/>
      <c r="D18" s="29"/>
      <c r="E18" s="26">
        <v>0</v>
      </c>
      <c r="F18" s="30"/>
      <c r="G18" s="26">
        <v>0</v>
      </c>
      <c r="H18" s="30"/>
      <c r="I18" s="26">
        <v>0</v>
      </c>
      <c r="J18" s="31"/>
    </row>
    <row r="19" spans="2:10" ht="35.25" customHeight="1" x14ac:dyDescent="0.2">
      <c r="B19" s="28" t="s">
        <v>30</v>
      </c>
      <c r="C19" s="29"/>
      <c r="D19" s="29"/>
      <c r="E19" s="26">
        <v>260721081.69100001</v>
      </c>
      <c r="F19" s="30"/>
      <c r="G19" s="26">
        <f t="shared" si="0"/>
        <v>260721081.69100001</v>
      </c>
      <c r="H19" s="30"/>
      <c r="I19" s="26">
        <v>196384787.31904998</v>
      </c>
      <c r="J19" s="31">
        <f t="shared" si="1"/>
        <v>-64336294.37195003</v>
      </c>
    </row>
    <row r="20" spans="2:10" ht="30.75" customHeight="1" x14ac:dyDescent="0.2">
      <c r="B20" s="28" t="s">
        <v>31</v>
      </c>
      <c r="C20" s="29"/>
      <c r="D20" s="29"/>
      <c r="E20" s="26">
        <v>5007882.199</v>
      </c>
      <c r="F20" s="30"/>
      <c r="G20" s="26">
        <f t="shared" si="0"/>
        <v>5007882.199</v>
      </c>
      <c r="H20" s="30"/>
      <c r="I20" s="26">
        <v>3139771.514</v>
      </c>
      <c r="J20" s="31">
        <f>I20-E20</f>
        <v>-1868110.6850000001</v>
      </c>
    </row>
    <row r="21" spans="2:10" x14ac:dyDescent="0.2">
      <c r="B21" s="28" t="s">
        <v>20</v>
      </c>
      <c r="C21" s="29"/>
      <c r="D21" s="29"/>
      <c r="E21" s="26">
        <v>2195832.6919999998</v>
      </c>
      <c r="F21" s="30"/>
      <c r="G21" s="26">
        <f t="shared" si="0"/>
        <v>2195832.6919999998</v>
      </c>
      <c r="H21" s="30"/>
      <c r="I21" s="26">
        <v>3491107.7597699999</v>
      </c>
      <c r="J21" s="31">
        <f t="shared" si="1"/>
        <v>1295275.0677700001</v>
      </c>
    </row>
    <row r="22" spans="2:10" x14ac:dyDescent="0.2">
      <c r="B22" s="32"/>
      <c r="C22" s="33"/>
      <c r="D22" s="33"/>
      <c r="E22" s="26"/>
      <c r="F22" s="30"/>
      <c r="G22" s="26"/>
      <c r="H22" s="30"/>
      <c r="I22" s="26">
        <v>0</v>
      </c>
      <c r="J22" s="31"/>
    </row>
    <row r="23" spans="2:10" x14ac:dyDescent="0.2">
      <c r="B23" s="34" t="s">
        <v>25</v>
      </c>
      <c r="C23" s="35"/>
      <c r="D23" s="36"/>
      <c r="E23" s="26">
        <v>6709482.3329999996</v>
      </c>
      <c r="F23" s="30"/>
      <c r="G23" s="26">
        <f t="shared" si="0"/>
        <v>6709482.3329999996</v>
      </c>
      <c r="H23" s="30"/>
      <c r="I23" s="26">
        <v>0</v>
      </c>
      <c r="J23" s="31">
        <f t="shared" si="1"/>
        <v>-6709482.3329999996</v>
      </c>
    </row>
    <row r="24" spans="2:10" ht="15" thickBot="1" x14ac:dyDescent="0.25">
      <c r="B24" s="34" t="s">
        <v>26</v>
      </c>
      <c r="C24" s="35"/>
      <c r="D24" s="36"/>
      <c r="E24" s="37"/>
      <c r="F24" s="37"/>
      <c r="G24" s="37"/>
      <c r="H24" s="37"/>
      <c r="I24" s="26">
        <v>0</v>
      </c>
      <c r="J24" s="31">
        <f t="shared" si="1"/>
        <v>0</v>
      </c>
    </row>
    <row r="25" spans="2:10" ht="16.5" customHeight="1" thickBot="1" x14ac:dyDescent="0.25">
      <c r="B25" s="38"/>
      <c r="C25" s="39"/>
      <c r="D25" s="40" t="s">
        <v>21</v>
      </c>
      <c r="E25" s="41">
        <f>SUM(E12:E23)</f>
        <v>310593392.62099999</v>
      </c>
      <c r="F25" s="41">
        <f>F12+F13+F14+F15+F16+F17+F18+F19+F20+F21</f>
        <v>0</v>
      </c>
      <c r="G25" s="41">
        <f>SUM(G12:G23)</f>
        <v>310593392.62099999</v>
      </c>
      <c r="H25" s="41">
        <f>H12+H13+H14+H15+H16+H17+H18+H19+H20+H21</f>
        <v>0</v>
      </c>
      <c r="I25" s="42">
        <f>SUM(I12:I24)</f>
        <v>241302542.41900998</v>
      </c>
      <c r="J25" s="43">
        <f>SUM(J11:J24)</f>
        <v>-69290850.201990038</v>
      </c>
    </row>
    <row r="26" spans="2:10" ht="15" thickBot="1" x14ac:dyDescent="0.25">
      <c r="E26" s="44"/>
      <c r="F26" s="44"/>
      <c r="G26" s="44"/>
      <c r="H26" s="45" t="s">
        <v>24</v>
      </c>
      <c r="I26" s="46"/>
      <c r="J26" s="47"/>
    </row>
    <row r="27" spans="2:10" ht="10.5" customHeight="1" thickBot="1" x14ac:dyDescent="0.25"/>
    <row r="28" spans="2:10" ht="15" thickBot="1" x14ac:dyDescent="0.25">
      <c r="B28" s="7" t="s">
        <v>37</v>
      </c>
      <c r="C28" s="8"/>
      <c r="D28" s="9"/>
      <c r="E28" s="10" t="s">
        <v>2</v>
      </c>
      <c r="F28" s="11"/>
      <c r="G28" s="11"/>
      <c r="H28" s="11"/>
      <c r="I28" s="12"/>
      <c r="J28" s="13" t="s">
        <v>3</v>
      </c>
    </row>
    <row r="29" spans="2:10" ht="24.75" thickBot="1" x14ac:dyDescent="0.25">
      <c r="B29" s="14"/>
      <c r="C29" s="15"/>
      <c r="D29" s="16"/>
      <c r="E29" s="17" t="s">
        <v>4</v>
      </c>
      <c r="F29" s="48" t="s">
        <v>22</v>
      </c>
      <c r="G29" s="17" t="s">
        <v>6</v>
      </c>
      <c r="H29" s="17" t="s">
        <v>7</v>
      </c>
      <c r="I29" s="17" t="s">
        <v>8</v>
      </c>
      <c r="J29" s="19"/>
    </row>
    <row r="30" spans="2:10" ht="15" thickBot="1" x14ac:dyDescent="0.25">
      <c r="B30" s="49"/>
      <c r="C30" s="50"/>
      <c r="D30" s="51"/>
      <c r="E30" s="22" t="s">
        <v>9</v>
      </c>
      <c r="F30" s="22" t="s">
        <v>10</v>
      </c>
      <c r="G30" s="22" t="s">
        <v>11</v>
      </c>
      <c r="H30" s="22" t="s">
        <v>12</v>
      </c>
      <c r="I30" s="22" t="s">
        <v>13</v>
      </c>
      <c r="J30" s="22" t="s">
        <v>23</v>
      </c>
    </row>
    <row r="31" spans="2:10" ht="8.25" customHeight="1" x14ac:dyDescent="0.2">
      <c r="B31" s="52"/>
      <c r="C31" s="53"/>
      <c r="D31" s="54"/>
      <c r="E31" s="55"/>
      <c r="F31" s="55"/>
      <c r="G31" s="55"/>
      <c r="H31" s="55"/>
      <c r="I31" s="55"/>
      <c r="J31" s="56"/>
    </row>
    <row r="32" spans="2:10" ht="23.25" customHeight="1" x14ac:dyDescent="0.2">
      <c r="B32" s="57" t="s">
        <v>32</v>
      </c>
      <c r="C32" s="58"/>
      <c r="D32" s="59"/>
      <c r="E32" s="60">
        <f>E33+E34+E35+E36+E37 +E38+E39</f>
        <v>301688077.59600002</v>
      </c>
      <c r="F32" s="60">
        <f>F33+F34+F35+F36+F37+F38+F39</f>
        <v>0</v>
      </c>
      <c r="G32" s="60">
        <f>G33+G34+G35+G36+G37 +G38+G39</f>
        <v>301688077.59600002</v>
      </c>
      <c r="H32" s="60">
        <f>H33+H34+H35+H36+H37+H38+H39</f>
        <v>0</v>
      </c>
      <c r="I32" s="61">
        <f>I33+I34+I35+I36+I37+I38+I39</f>
        <v>237811434.65923998</v>
      </c>
      <c r="J32" s="62">
        <f>J33+J34+J35+J36+J37+J38</f>
        <v>-62008532.251760036</v>
      </c>
    </row>
    <row r="33" spans="2:10" x14ac:dyDescent="0.2">
      <c r="B33" s="63"/>
      <c r="C33" s="64" t="s">
        <v>14</v>
      </c>
      <c r="D33" s="65"/>
      <c r="E33" s="30">
        <f>+E12</f>
        <v>24258736.384</v>
      </c>
      <c r="F33" s="66"/>
      <c r="G33" s="67">
        <f t="shared" ref="G33:G39" si="2">E33+F33</f>
        <v>24258736.384</v>
      </c>
      <c r="H33" s="66"/>
      <c r="I33" s="68">
        <f>+I12</f>
        <v>23025577.690509997</v>
      </c>
      <c r="J33" s="69">
        <f>I33-E33</f>
        <v>-1233158.6934900023</v>
      </c>
    </row>
    <row r="34" spans="2:10" x14ac:dyDescent="0.2">
      <c r="B34" s="63"/>
      <c r="C34" s="64" t="s">
        <v>16</v>
      </c>
      <c r="D34" s="65"/>
      <c r="E34" s="30">
        <f>+E14</f>
        <v>549841.90500000003</v>
      </c>
      <c r="F34" s="66"/>
      <c r="G34" s="67">
        <f t="shared" si="2"/>
        <v>549841.90500000003</v>
      </c>
      <c r="H34" s="66"/>
      <c r="I34" s="68">
        <f>+I14</f>
        <v>574108.66515999998</v>
      </c>
      <c r="J34" s="69">
        <f t="shared" ref="J34:J39" si="3">I34-E34</f>
        <v>24266.760159999947</v>
      </c>
    </row>
    <row r="35" spans="2:10" x14ac:dyDescent="0.2">
      <c r="B35" s="63"/>
      <c r="C35" s="64" t="s">
        <v>17</v>
      </c>
      <c r="D35" s="65"/>
      <c r="E35" s="30">
        <f>+E15</f>
        <v>8345615.3059999999</v>
      </c>
      <c r="F35" s="66"/>
      <c r="G35" s="67">
        <f t="shared" si="2"/>
        <v>8345615.3059999999</v>
      </c>
      <c r="H35" s="66"/>
      <c r="I35" s="68">
        <f>+I15</f>
        <v>8189969.0070200004</v>
      </c>
      <c r="J35" s="69">
        <f t="shared" si="3"/>
        <v>-155646.2989799995</v>
      </c>
    </row>
    <row r="36" spans="2:10" x14ac:dyDescent="0.2">
      <c r="B36" s="63"/>
      <c r="C36" s="64" t="s">
        <v>18</v>
      </c>
      <c r="D36" s="65"/>
      <c r="E36" s="26">
        <f>+E16</f>
        <v>412076.89399999997</v>
      </c>
      <c r="F36" s="67"/>
      <c r="G36" s="67">
        <f t="shared" si="2"/>
        <v>412076.89399999997</v>
      </c>
      <c r="H36" s="67"/>
      <c r="I36" s="70">
        <f>+I16</f>
        <v>2346866.75557</v>
      </c>
      <c r="J36" s="69">
        <f t="shared" si="3"/>
        <v>1934789.8615700002</v>
      </c>
    </row>
    <row r="37" spans="2:10" x14ac:dyDescent="0.2">
      <c r="B37" s="63"/>
      <c r="C37" s="64" t="s">
        <v>19</v>
      </c>
      <c r="D37" s="65"/>
      <c r="E37" s="26">
        <f>+E17</f>
        <v>2392843.2170000002</v>
      </c>
      <c r="F37" s="67"/>
      <c r="G37" s="67">
        <f t="shared" si="2"/>
        <v>2392843.2170000002</v>
      </c>
      <c r="H37" s="67"/>
      <c r="I37" s="70">
        <f>+I17</f>
        <v>4150353.70793</v>
      </c>
      <c r="J37" s="69">
        <f t="shared" si="3"/>
        <v>1757510.4909299999</v>
      </c>
    </row>
    <row r="38" spans="2:10" ht="44.25" customHeight="1" x14ac:dyDescent="0.2">
      <c r="B38" s="63"/>
      <c r="C38" s="64" t="s">
        <v>30</v>
      </c>
      <c r="D38" s="65"/>
      <c r="E38" s="30">
        <f>+E19</f>
        <v>260721081.69100001</v>
      </c>
      <c r="F38" s="66"/>
      <c r="G38" s="30">
        <f t="shared" si="2"/>
        <v>260721081.69100001</v>
      </c>
      <c r="H38" s="66"/>
      <c r="I38" s="68">
        <f>+I19</f>
        <v>196384787.31904998</v>
      </c>
      <c r="J38" s="71">
        <f t="shared" si="3"/>
        <v>-64336294.37195003</v>
      </c>
    </row>
    <row r="39" spans="2:10" ht="36.75" customHeight="1" x14ac:dyDescent="0.2">
      <c r="B39" s="63"/>
      <c r="C39" s="64" t="s">
        <v>31</v>
      </c>
      <c r="D39" s="65"/>
      <c r="E39" s="66">
        <f>+E20</f>
        <v>5007882.199</v>
      </c>
      <c r="F39" s="66"/>
      <c r="G39" s="67">
        <f t="shared" si="2"/>
        <v>5007882.199</v>
      </c>
      <c r="H39" s="66"/>
      <c r="I39" s="72">
        <f>+I20</f>
        <v>3139771.514</v>
      </c>
      <c r="J39" s="73">
        <f t="shared" si="3"/>
        <v>-1868110.6850000001</v>
      </c>
    </row>
    <row r="40" spans="2:10" ht="49.5" customHeight="1" x14ac:dyDescent="0.2">
      <c r="B40" s="57" t="s">
        <v>33</v>
      </c>
      <c r="C40" s="58"/>
      <c r="D40" s="59"/>
      <c r="E40" s="74">
        <f t="shared" ref="E40:J40" si="4">E41+E43+E44</f>
        <v>0</v>
      </c>
      <c r="F40" s="74">
        <f t="shared" si="4"/>
        <v>0</v>
      </c>
      <c r="G40" s="74">
        <f t="shared" si="4"/>
        <v>0</v>
      </c>
      <c r="H40" s="74">
        <f t="shared" si="4"/>
        <v>0</v>
      </c>
      <c r="I40" s="75">
        <f t="shared" si="4"/>
        <v>0</v>
      </c>
      <c r="J40" s="76">
        <f t="shared" si="4"/>
        <v>0</v>
      </c>
    </row>
    <row r="41" spans="2:10" ht="26.25" customHeight="1" x14ac:dyDescent="0.2">
      <c r="B41" s="77"/>
      <c r="C41" s="64" t="s">
        <v>15</v>
      </c>
      <c r="D41" s="65"/>
      <c r="E41" s="66">
        <v>0</v>
      </c>
      <c r="F41" s="66"/>
      <c r="G41" s="67">
        <f>E41+F41</f>
        <v>0</v>
      </c>
      <c r="H41" s="66"/>
      <c r="I41" s="67">
        <v>0</v>
      </c>
      <c r="J41" s="69">
        <f>I41-E41</f>
        <v>0</v>
      </c>
    </row>
    <row r="42" spans="2:10" ht="26.25" customHeight="1" x14ac:dyDescent="0.2">
      <c r="B42" s="77"/>
      <c r="C42" s="78" t="s">
        <v>18</v>
      </c>
      <c r="D42" s="79"/>
      <c r="E42" s="66">
        <v>0</v>
      </c>
      <c r="F42" s="66"/>
      <c r="G42" s="67"/>
      <c r="H42" s="66"/>
      <c r="I42" s="67"/>
      <c r="J42" s="69"/>
    </row>
    <row r="43" spans="2:10" ht="35.25" customHeight="1" x14ac:dyDescent="0.2">
      <c r="B43" s="63"/>
      <c r="C43" s="64" t="s">
        <v>34</v>
      </c>
      <c r="D43" s="65"/>
      <c r="E43" s="66">
        <v>0</v>
      </c>
      <c r="F43" s="66"/>
      <c r="G43" s="67">
        <f>E43+F43</f>
        <v>0</v>
      </c>
      <c r="H43" s="66"/>
      <c r="I43" s="67">
        <v>0</v>
      </c>
      <c r="J43" s="69">
        <f>I43-E43</f>
        <v>0</v>
      </c>
    </row>
    <row r="44" spans="2:10" ht="34.5" customHeight="1" x14ac:dyDescent="0.2">
      <c r="B44" s="63"/>
      <c r="C44" s="64" t="s">
        <v>31</v>
      </c>
      <c r="D44" s="65"/>
      <c r="E44" s="66">
        <v>0</v>
      </c>
      <c r="F44" s="66"/>
      <c r="G44" s="67">
        <f>E44+F44</f>
        <v>0</v>
      </c>
      <c r="H44" s="66"/>
      <c r="I44" s="67">
        <v>0</v>
      </c>
      <c r="J44" s="69">
        <f>I44-E44</f>
        <v>0</v>
      </c>
    </row>
    <row r="45" spans="2:10" x14ac:dyDescent="0.2">
      <c r="B45" s="80"/>
      <c r="C45" s="81"/>
      <c r="D45" s="82"/>
      <c r="E45" s="83"/>
      <c r="F45" s="83"/>
      <c r="G45" s="83"/>
      <c r="H45" s="83"/>
      <c r="I45" s="84"/>
      <c r="J45" s="85"/>
    </row>
    <row r="46" spans="2:10" x14ac:dyDescent="0.2">
      <c r="B46" s="77" t="s">
        <v>35</v>
      </c>
      <c r="C46" s="86"/>
      <c r="D46" s="87"/>
      <c r="E46" s="83">
        <f>E47</f>
        <v>2195832.6919999998</v>
      </c>
      <c r="F46" s="83">
        <f>F47</f>
        <v>0</v>
      </c>
      <c r="G46" s="83">
        <f>G47</f>
        <v>2195832.6919999998</v>
      </c>
      <c r="H46" s="83">
        <f>H47</f>
        <v>0</v>
      </c>
      <c r="I46" s="88">
        <f>I47+I48+I49</f>
        <v>3491107.7597699999</v>
      </c>
      <c r="J46" s="69">
        <f>I46-E46</f>
        <v>1295275.0677700001</v>
      </c>
    </row>
    <row r="47" spans="2:10" ht="28.5" customHeight="1" x14ac:dyDescent="0.2">
      <c r="B47" s="63"/>
      <c r="C47" s="64" t="s">
        <v>20</v>
      </c>
      <c r="D47" s="65"/>
      <c r="E47" s="67">
        <f>+E21</f>
        <v>2195832.6919999998</v>
      </c>
      <c r="F47" s="89"/>
      <c r="G47" s="67">
        <f>E47+F47</f>
        <v>2195832.6919999998</v>
      </c>
      <c r="H47" s="66"/>
      <c r="I47" s="90">
        <f>+I21</f>
        <v>3491107.7597699999</v>
      </c>
      <c r="J47" s="91">
        <f>I47-E47</f>
        <v>1295275.0677700001</v>
      </c>
    </row>
    <row r="48" spans="2:10" ht="16.5" customHeight="1" x14ac:dyDescent="0.2">
      <c r="B48" s="63"/>
      <c r="C48" s="92" t="s">
        <v>25</v>
      </c>
      <c r="D48" s="93"/>
      <c r="E48" s="67">
        <f>+E23</f>
        <v>6709482.3329999996</v>
      </c>
      <c r="F48" s="89"/>
      <c r="G48" s="67">
        <f>E48+F48</f>
        <v>6709482.3329999996</v>
      </c>
      <c r="H48" s="66"/>
      <c r="I48" s="90">
        <f>+I23</f>
        <v>0</v>
      </c>
      <c r="J48" s="91">
        <f>I48-E48</f>
        <v>-6709482.3329999996</v>
      </c>
    </row>
    <row r="49" spans="2:10" ht="12.75" customHeight="1" thickBot="1" x14ac:dyDescent="0.25">
      <c r="B49" s="63"/>
      <c r="C49" s="92" t="s">
        <v>36</v>
      </c>
      <c r="D49" s="93"/>
      <c r="E49" s="67"/>
      <c r="F49" s="89"/>
      <c r="G49" s="67"/>
      <c r="H49" s="66"/>
      <c r="I49" s="94">
        <v>0</v>
      </c>
      <c r="J49" s="91">
        <f>I49-E49</f>
        <v>0</v>
      </c>
    </row>
    <row r="50" spans="2:10" ht="20.25" customHeight="1" thickBot="1" x14ac:dyDescent="0.25">
      <c r="B50" s="95"/>
      <c r="C50" s="96"/>
      <c r="D50" s="97"/>
      <c r="E50" s="98">
        <f>+E32+E46+E48</f>
        <v>310593392.62099999</v>
      </c>
      <c r="F50" s="98">
        <f>F32+F40+F46</f>
        <v>0</v>
      </c>
      <c r="G50" s="98">
        <f>+G32+G46+G48</f>
        <v>310593392.62099999</v>
      </c>
      <c r="H50" s="98">
        <f>H32+H40+H46</f>
        <v>0</v>
      </c>
      <c r="I50" s="99">
        <f>SUM(I32+I40+I46)</f>
        <v>241302542.41900998</v>
      </c>
      <c r="J50" s="100">
        <f>I50-G50</f>
        <v>-69290850.201990008</v>
      </c>
    </row>
    <row r="51" spans="2:10" ht="15" thickBot="1" x14ac:dyDescent="0.25">
      <c r="B51" s="101"/>
      <c r="C51" s="101"/>
      <c r="D51" s="101"/>
      <c r="E51" s="102"/>
      <c r="F51" s="102"/>
      <c r="G51" s="102"/>
      <c r="H51" s="103" t="s">
        <v>24</v>
      </c>
      <c r="I51" s="104"/>
      <c r="J51" s="105"/>
    </row>
  </sheetData>
  <mergeCells count="41">
    <mergeCell ref="B17:D17"/>
    <mergeCell ref="B2:J2"/>
    <mergeCell ref="B3:J3"/>
    <mergeCell ref="B4:J4"/>
    <mergeCell ref="B6:J6"/>
    <mergeCell ref="B8:D10"/>
    <mergeCell ref="E8:I8"/>
    <mergeCell ref="J8:J9"/>
    <mergeCell ref="B12:D12"/>
    <mergeCell ref="B13:D13"/>
    <mergeCell ref="B14:D14"/>
    <mergeCell ref="B15:D15"/>
    <mergeCell ref="B16:D16"/>
    <mergeCell ref="B5:J5"/>
    <mergeCell ref="B32:D32"/>
    <mergeCell ref="B18:D18"/>
    <mergeCell ref="B19:D19"/>
    <mergeCell ref="B20:D20"/>
    <mergeCell ref="B21:D21"/>
    <mergeCell ref="B23:D23"/>
    <mergeCell ref="B24:D24"/>
    <mergeCell ref="J25:J26"/>
    <mergeCell ref="H26:I26"/>
    <mergeCell ref="B28:D30"/>
    <mergeCell ref="E28:I28"/>
    <mergeCell ref="J28:J29"/>
    <mergeCell ref="C44:D44"/>
    <mergeCell ref="C33:D33"/>
    <mergeCell ref="C34:D34"/>
    <mergeCell ref="C35:D35"/>
    <mergeCell ref="C36:D36"/>
    <mergeCell ref="C37:D37"/>
    <mergeCell ref="C38:D38"/>
    <mergeCell ref="C39:D39"/>
    <mergeCell ref="B40:D40"/>
    <mergeCell ref="C41:D41"/>
    <mergeCell ref="C42:D42"/>
    <mergeCell ref="C43:D43"/>
    <mergeCell ref="C47:D47"/>
    <mergeCell ref="J50:J51"/>
    <mergeCell ref="H51:I51"/>
  </mergeCells>
  <printOptions horizontalCentered="1"/>
  <pageMargins left="0.39370078740157483" right="0.39370078740157483" top="0.39370078740157483" bottom="0.39370078740157483" header="0.31496062992125984" footer="0.31496062992125984"/>
  <pageSetup scale="69" orientation="portrait" r:id="rId1"/>
  <ignoredErrors>
    <ignoredError sqref="E33:E39 G38 I33:J39" unlockedFormula="1"/>
    <ignoredError sqref="G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MILES</vt:lpstr>
      <vt:lpstr>MILES!Área_de_impresión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Carol</cp:lastModifiedBy>
  <cp:lastPrinted>2023-10-19T17:22:09Z</cp:lastPrinted>
  <dcterms:created xsi:type="dcterms:W3CDTF">2014-09-04T16:46:21Z</dcterms:created>
  <dcterms:modified xsi:type="dcterms:W3CDTF">2023-10-19T17:22:14Z</dcterms:modified>
</cp:coreProperties>
</file>