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bookViews>
  <sheets>
    <sheet name="Hoja1" sheetId="1" r:id="rId1"/>
    <sheet name="Hoja2" sheetId="2" r:id="rId2"/>
    <sheet name="Hoja3" sheetId="3" r:id="rId3"/>
  </sheets>
  <definedNames>
    <definedName name="_xlnm._FilterDatabase" localSheetId="0" hidden="1">Hoja1!$E$1:$E$193</definedName>
    <definedName name="_xlnm.Print_Titles" localSheetId="0">Hoja1!$1:$6</definedName>
  </definedNames>
  <calcPr calcId="152511"/>
</workbook>
</file>

<file path=xl/calcChain.xml><?xml version="1.0" encoding="utf-8"?>
<calcChain xmlns="http://schemas.openxmlformats.org/spreadsheetml/2006/main">
  <c r="C151" i="1" l="1"/>
  <c r="D185" i="1" l="1"/>
  <c r="D184" i="1"/>
  <c r="C139" i="1" l="1"/>
  <c r="C138" i="1"/>
  <c r="C136" i="1"/>
  <c r="C135" i="1"/>
  <c r="C134" i="1"/>
  <c r="C133" i="1"/>
  <c r="C129" i="1"/>
  <c r="C128" i="1"/>
  <c r="C127" i="1"/>
  <c r="C126" i="1"/>
  <c r="D97" i="1" l="1"/>
  <c r="C97" i="1"/>
  <c r="D92" i="1"/>
  <c r="D66" i="1"/>
  <c r="E53" i="1"/>
  <c r="C52" i="1"/>
  <c r="E44" i="1"/>
  <c r="E43" i="1"/>
  <c r="D42" i="1"/>
  <c r="D41" i="1"/>
  <c r="E36" i="1"/>
  <c r="D30" i="1"/>
  <c r="E29" i="1"/>
  <c r="D22" i="1"/>
</calcChain>
</file>

<file path=xl/sharedStrings.xml><?xml version="1.0" encoding="utf-8"?>
<sst xmlns="http://schemas.openxmlformats.org/spreadsheetml/2006/main" count="393" uniqueCount="291">
  <si>
    <t>Entidad Federativa Gobierno del Estado de México</t>
  </si>
  <si>
    <t>Formato del ejercicio y destino de gasto federalizado y reintegros</t>
  </si>
  <si>
    <t>Programa o Fondo</t>
  </si>
  <si>
    <t>Destino de los Recursos</t>
  </si>
  <si>
    <t>Ejercicio</t>
  </si>
  <si>
    <t>Reintegro</t>
  </si>
  <si>
    <t>DEVENGADO</t>
  </si>
  <si>
    <t>PAGADO</t>
  </si>
  <si>
    <t>Al período (4to trimestre 2016)</t>
  </si>
  <si>
    <t>Atención a la Demanda de Educación para Adultos, INEA</t>
  </si>
  <si>
    <t>Servicios personales, materiales y suministros, servicios generales y otras ayudas</t>
  </si>
  <si>
    <t>Docentes, alumnos y escuelas beneficiadas</t>
  </si>
  <si>
    <t>10'942,288.11</t>
  </si>
  <si>
    <t>Docentes  y escuelas beneficiadas</t>
  </si>
  <si>
    <t>68'090,579.98</t>
  </si>
  <si>
    <t xml:space="preserve">Programa Nacional de Inglés </t>
  </si>
  <si>
    <t>Docentes y escuelas beneficiadas</t>
  </si>
  <si>
    <t>45'921,284.00</t>
  </si>
  <si>
    <t>Programa Nacional de Convivencia Escolar</t>
  </si>
  <si>
    <t>Docentes  y alumnos</t>
  </si>
  <si>
    <t>4'564,710.08</t>
  </si>
  <si>
    <t>Diplomado una supervision efectiva para la mejora del aprendizaje de nuestros alumnos. Ciclo escolar 2016-2017</t>
  </si>
  <si>
    <t>Recursos otorgados  a supervisores escolares, para la mejora del aprendizaje de los alumnos.</t>
  </si>
  <si>
    <t>Programa de la Reforma Educativa</t>
  </si>
  <si>
    <t>Financiamiento de actividades de seguimiento y acompañamiento a comunidades escolares, así como contratación de evaluación externa y otras relacionadas con la operación del programa.</t>
  </si>
  <si>
    <t>Programa Escuelas de Tiempo Completo</t>
  </si>
  <si>
    <t>Operación del Programa</t>
  </si>
  <si>
    <t>Fondo de Aportaciones Múltiples Nivel Básico 2016</t>
  </si>
  <si>
    <t xml:space="preserve">Construcción, rehabilitación y equipamiento de espacios educativos </t>
  </si>
  <si>
    <t>Fondo de Aportaciones Múltiples Nivel Medio Superior 2016</t>
  </si>
  <si>
    <t>Fondo de Aportaciones Múltiples Nivel Superior 2016</t>
  </si>
  <si>
    <t>Fondo Concursable 2016</t>
  </si>
  <si>
    <t xml:space="preserve">U006 Subsidios Federales para Organismos Descentralizados Estatales </t>
  </si>
  <si>
    <t>Este recurso se utilizó para Servicios Personales, Materiales, Suministros y Servicios Generales</t>
  </si>
  <si>
    <t>Fondo de Aportaciones Múltiples 2016 (FAM)</t>
  </si>
  <si>
    <t>Mantenimiento General de la Univesidad Tecnológica de Nezahualcóyotl</t>
  </si>
  <si>
    <t>Educacion Superior Tecnologica</t>
  </si>
  <si>
    <t>Pago de Servicios Personales (Nómina), asi como el pago de impuestos mensuales tales como (ISSEMyM, 3% s/Remuneraciones e I.S.R.)</t>
  </si>
  <si>
    <t>Programa Becas de Apoyo a la Educación Básica de Madres Jóvenes y Jóvenes Embarazadas</t>
  </si>
  <si>
    <t>Contribuir a asegurar mayor cobertura, inclusión y equidad educativa entre todos los grupos de la población para la construcción de una sociedad más justa, mediante el otorgamiento de becas a niñas y jóvenes en situación de vulnerabilidad, agravada por el embarazo y la maternidad.</t>
  </si>
  <si>
    <t>Fondo de Aportaciones Múltiples FAM 2015</t>
  </si>
  <si>
    <t>Gasto de Inversión  "Adquisición de Mobiliario y Equipo Escolar, Equipo de Cómputo y Periféricos, 2015 Nivel Básico"</t>
  </si>
  <si>
    <t>Subsidios para organismos descentralizados estatales</t>
  </si>
  <si>
    <t>Para cubrir el gasto del Capítulo  1000 Servicios  Personales : principalmente pagos de sueldos y salarios del personal docente, Directivo, Administrativo y Gastos de Seguridad Social</t>
  </si>
  <si>
    <t>Subsidios Federales para Organismos  Descentralizados Estatales</t>
  </si>
  <si>
    <t xml:space="preserve">Pago  de Nómina y Gasto de Operación </t>
  </si>
  <si>
    <t>Programa para el Desarrollo del Personal Docente</t>
  </si>
  <si>
    <t>Becas</t>
  </si>
  <si>
    <t>Apoyo a Madres Mexicanas Jefas de Familia para Fortalecer su Desarrollo Profesional</t>
  </si>
  <si>
    <t xml:space="preserve">Subsidios Federales para Organizmos Descentralizados Estatales </t>
  </si>
  <si>
    <t>Servicios Personales, Recursos Materiales y Servicios Generales</t>
  </si>
  <si>
    <t xml:space="preserve">EDUCACIÓN SUPERIOR TECNOLÓGICA           </t>
  </si>
  <si>
    <t>Gasto de Operación destinados a cubrir el pago de prestaciones socioeconomicas al personal administrativo y docentes tales como; sueldos y salarios, primas por años de servicio, primas de vacaciones, labores docentes, aportaciones de seguridad social, aportaciones para seguros, cuotas para el fondo de ahorro, despensa, , indemizaciones y viaticos.</t>
  </si>
  <si>
    <t>EDUCACIÒN SUPERIOR TECNOLÓGICA</t>
  </si>
  <si>
    <t>NÓMINAS Y SERVICIOS PERSONALES materiales y suministros servicios generales</t>
  </si>
  <si>
    <t>Subsidios federales para organismos descentralizados estatales</t>
  </si>
  <si>
    <t>Para gastos de servicios personales, Materiales y suministros, servicios generales, asì como transferencias, asignaciones subsidios y otras ayudas.</t>
  </si>
  <si>
    <t>Subsidio Ordinario</t>
  </si>
  <si>
    <t>Gasto Operativo (Pago de Nómina, servicios de internet, gastos de ceremonial , combustible, refacciones para equipo de computo)</t>
  </si>
  <si>
    <t>Gasto corriente</t>
  </si>
  <si>
    <t>Programa de expansion en la oferta educativa en educacion media superior y superior</t>
  </si>
  <si>
    <t>Educacion Superior Universitaria</t>
  </si>
  <si>
    <t>Los recursos fueron empleados para el pago de Servicios Perdsonales, Materiales y Suministros y Servicios Generales de la UPVT.</t>
  </si>
  <si>
    <t>Pago de Servicios Personales y Gastos de Operación</t>
  </si>
  <si>
    <t>Capacitación, consultorías, bienes muebles e inmuebles correspondientes al Anexo de Ejecución del PFCE</t>
  </si>
  <si>
    <t>Educacion Media Superior Tecnológica</t>
  </si>
  <si>
    <t>Pago de nomina, adquisiciones y servicios requeridos por CECyTEM</t>
  </si>
  <si>
    <t>Convenio de coordinación para la creación, operación y apoyo financiero de la Universidad Politécnica de Otzolotepec.</t>
  </si>
  <si>
    <t>Gastos de Operación(Los recursos fueron utilizados para el pago de nomina de la plantilla docente y administrativa de la universidad, asi como el pago de servicios generales de la universidad como pago del luz, vigilancia y limpieza de instalaciones.</t>
  </si>
  <si>
    <t>Programa para el desarrollo profesional docente (prodep 2016)</t>
  </si>
  <si>
    <t>Estos recursos destinados al personal docente</t>
  </si>
  <si>
    <t>Programa de fortalecimiento de la calidad educativa (pfce 2016)</t>
  </si>
  <si>
    <t xml:space="preserve">Programa para el Desarrollo Profesional Docente "PRODEP 2016"  Anexo de ejecución  1729/16 </t>
  </si>
  <si>
    <t>Beca para estudios de posgrado de alta calidad: "Beca convencional Nacional  para estudios de Maestria o Especialidad Medica"</t>
  </si>
  <si>
    <t>Programa  de Fortalecimiento de la Calidad Educativa ( PFCE 2016 )  convenio</t>
  </si>
  <si>
    <t>Gasto Corriente</t>
  </si>
  <si>
    <t xml:space="preserve">Programa para el Desarrollo Profesional Docente para el Tipo Superior (PRODEP) </t>
  </si>
  <si>
    <t>Programa para el Desarrollo Profesional Docente para el Tipo Superior (PRODEP) para otorgar becas a Profesores de Tiempo Completo, dotar de implementos básicos para el trabajo académico, y contratación de nuevos profesores de Tiempo Completo.</t>
  </si>
  <si>
    <t>Asignaciones de recursos financieros con carácter de apoyo solidario para las operaciones de las universidades.</t>
  </si>
  <si>
    <t>Asignación de recursos para el pago de Servicios Personales (sueldo base, hora clase, prima vacacional, aguinaldo, seguridad social, etc.), Materiales y Suministros y Servicios Generales fortaleciendo el gasto y servicio ordinario de la universidad Politécnica de Texcoco.</t>
  </si>
  <si>
    <t>Convenio De Coordinación Que Para La Creación, Operación Y Apoyo Financiero Del Tesvb Celebran, La Secretaria De Educación Pública Y El Gobierno Del Estado Libre Y Soberano De México</t>
  </si>
  <si>
    <t>Gasto De Operación: Servicio De Pago De Nomina, Materiales Y Suministros Y Servicios Generales.</t>
  </si>
  <si>
    <t>Gastos de operación: Capitulo 1000: Servicios Personales</t>
  </si>
  <si>
    <t>Convenio específico para la asignación de recursos financieros para la operación de las universidades tecnológicas del estado de México</t>
  </si>
  <si>
    <t>El recurso se destina para el pago de nómina y gastos de operación (adquisición de materiales y suministros, y el pago de servicios generales), para cumplir con el objetivo principal de esta institución  que es ofrecer educación superior de calidad.</t>
  </si>
  <si>
    <t>Programa de expansión en la oferta educativa en educación media superior y superior (proexoees)</t>
  </si>
  <si>
    <t xml:space="preserve">Gasto de inversión </t>
  </si>
  <si>
    <t>Programa para el desarrollo profesional docente (prodep)</t>
  </si>
  <si>
    <t xml:space="preserve">Gastos de operación </t>
  </si>
  <si>
    <t>Porgrama de fortalecimiento a la calidad educativa (pfce)</t>
  </si>
  <si>
    <t>Convenio Marco de Colaboración para el Apoyo Financiero Solidario</t>
  </si>
  <si>
    <t>Asignación destina a cubrir las percepciones correspondientes al personal de carácter permanente o transitorio.</t>
  </si>
  <si>
    <t>Programa de Expación en la Oferta Educativa en Educación Superior (PROEXOEES)</t>
  </si>
  <si>
    <t>Incremento de la capacidad fisica instalada de la UMB, mediante la Construcción y Equipamiento de espacios educativos para talleres, laboratorios y aulas, necesarias para el óptimo funcionamiento de las Unidades de Estudios superiores.</t>
  </si>
  <si>
    <t>Convenio de Apoyo Financiero (Recursos Públicos Federales Extraordinarios no regularizables)</t>
  </si>
  <si>
    <t>Llevar acabo el desarrollo de acciones para la operación y presentación de los Servicios Educativos.</t>
  </si>
  <si>
    <t xml:space="preserve">Convenio Marco de Cooperación Académica para la ejecución del Programa para el Desarrollo Profesional Docente (PRODEP) </t>
  </si>
  <si>
    <t>Asignación destinada para apoyo a la incorporación de nuevos profesores de tiempo completo de perfil deseable.</t>
  </si>
  <si>
    <t>Programa de Fortalecimientos  a la Calidad Educativa (PFCE)</t>
  </si>
  <si>
    <t>Asignación destinada para desarrollar la metodología de planeación estrategica, sus proyectos integrales y objetivos particulares asociados.</t>
  </si>
  <si>
    <t>Convenio de Coordinación para el desarrollo de la Educación Media Superior y Superior en el Estado de México</t>
  </si>
  <si>
    <t>Recursos destinados a servicios personales, materiales y suministros y servicios generales</t>
  </si>
  <si>
    <t>Programa de Apoyo al Desarrollo de la Educación Superior (PADES)</t>
  </si>
  <si>
    <t>Divulgación y Movilidad</t>
  </si>
  <si>
    <t>Convenio de Coordinación para el establecimiento, operación y apoyo financiero del Telebachillerato Comunitario en el Estado de México</t>
  </si>
  <si>
    <t>Servicios Personales</t>
  </si>
  <si>
    <t>Gastos de Operación (Cap 2000 y 3000)</t>
  </si>
  <si>
    <t>Convenio de coordinacion para la creacion, Operación y Apoyo financiero de los Tecnologicos de Estudios Superiores</t>
  </si>
  <si>
    <t>Capitulo 1000 SERVICIOS PERSONALES (PAGO DE NOMINA)                                                                                 PAGO DE GASTO CORRIENTE                                            Capitulo 2000 COMPRA DE MATERIALES Y SUMINISTROS (PAPELERIA, CARTUCHOS, ETC)                                                                       Capitulo 3000 PAGO DE SERVICIOS GENERALES  (AGUA, LUZ, TELEFONO, ETC.)</t>
  </si>
  <si>
    <t>Convenio de Apoyo Financiero</t>
  </si>
  <si>
    <t xml:space="preserve">Recursos destinados a pago de sueldos, salarios y remuneraciones al personal administrativoy docente durante el periodo del 1° de octubre al 31 de diciembre del  2016, así como utiles y articulos de papelería para las areas administrativas y material didáctico para el personal docente. </t>
  </si>
  <si>
    <t>Subsidio Federal para Organismos descentralizados estatales</t>
  </si>
  <si>
    <t>Recurso destinado para cubrir el gasto de servicios personales</t>
  </si>
  <si>
    <t>Recurso destinado para cubrir el gasto de compra de materiales y la  contratación  de servicios generales</t>
  </si>
  <si>
    <t>Programa para el Desarrollo Profesional Docente para el Tipo Superior (PRODEP)</t>
  </si>
  <si>
    <t>Programa beca de apoyo a la práctica intensiva y al servicio social para estudiantes de sexto, séptimo y octavo  semestre de escuelas normales públicas bapiss 2016</t>
  </si>
  <si>
    <t>Educacion superior Universitaria</t>
  </si>
  <si>
    <t>Estos recursos se Aplicaron a Servicios Generales y Materiales</t>
  </si>
  <si>
    <t xml:space="preserve">Convenio de coordinación para la creación, operación y apoyo financiero del Tecnológico de Estudios Superiores de Jocotitlán </t>
  </si>
  <si>
    <t>Impartir e impulsar la educación Superior Tecnologica que eleve la cálidad académica de las y los alumnos de la Institución.</t>
  </si>
  <si>
    <t xml:space="preserve">Subsidios Federales para Organismos Descentralizados Estatales </t>
  </si>
  <si>
    <t>Pago de Nominas, Gasolina y  Materiales para construcción.</t>
  </si>
  <si>
    <t>Subsidios federales para organismos descentralizados</t>
  </si>
  <si>
    <t>Sueldos y salarios</t>
  </si>
  <si>
    <t>Aguinaldos</t>
  </si>
  <si>
    <t>Este recurso fue utilizado para el pago de materiales, papeleria, combustibles, servicios de vigilancia, limpieza, viaticos a las diferncias dependencias y materiales para el mantenimiento de instalaciones de la universidad.</t>
  </si>
  <si>
    <t>Educación Superior Tecnológica</t>
  </si>
  <si>
    <t xml:space="preserve">Recursos destinados al pago de Servicios Personales y Gasto Operativo </t>
  </si>
  <si>
    <t>"Fondo de aportaciones a la educación tecnológica y de adultos".- educación tecnológica</t>
  </si>
  <si>
    <t>Proporcionar servicio de educación media superior tecnológica</t>
  </si>
  <si>
    <t>Parque Ecoturistico Sustentable. PEF 2014, Ramo 16, Anexo 30.</t>
  </si>
  <si>
    <t>Construcción de casa sombra para producción de plantas nativas y de árboles de navidad y delimitación del área.
(249,808 beneficiarios).</t>
  </si>
  <si>
    <t>Educación ambiental para el Manejo Sustentable del Agua en Escuelas Secundarias Mazahuas en San José del Rincón, Estado de México. PEF 2015, Ramo 16, Anexo 31.</t>
  </si>
  <si>
    <t>Intervención Educativa que propone la Rehabilitación, Equipamiento y Consolidación de Tres Escuelas Secundarias Públicas para desempeñarse como modelos de Sustentabilidad Ambiental.
(4,274 beneficiados).</t>
  </si>
  <si>
    <t>Recuperación y Creación de Áreas Verdes Urbanas en Municipios del Estado de México. PEF 2015, Ramo 16, Anexo 31.</t>
  </si>
  <si>
    <t>Construcción y Rehabilitación de nueve Áreas Urbanas, con Equipamiento de Alta Calidad y duración, que cubra las necesidades de Esparcimiento y Recreación de la Población, así como, Arborización de Parques e Infraestructura Urbana.
(40,500 beneficiados).</t>
  </si>
  <si>
    <t>Construcción y Equipamiento de Estación de Transferencia y Planta de Selección. PEF 2015, Ramo 16, Anexo 31.</t>
  </si>
  <si>
    <t>Construcción y Equipamiento de Estación de Transferencia y Planta de Selección para la prestación adecuada del servicio Público de Limpia, así como, Valorización de los Residuos Sólidos Urbanos y la separación y transferencia de Residuos Sólidos generados.
(83,755 beneficiados).</t>
  </si>
  <si>
    <t>Mejoramiento de Infraestructura Urbana – Conservación y Mantenimiento de Parques Metropolitanos. Fondo Metropolitano del Valle de México 2015.</t>
  </si>
  <si>
    <t>Obra Civil, Equipamiento y Adquisición de Mobiliario y Equipo de Transporte.
(4´005,731 Beneficiados).</t>
  </si>
  <si>
    <t>Mejoramiento de Infraestructura Urbana – Conservación y Mantenimiento de Parques Metropolitanos. Fondo Metropolitano del Valle de Toluca 2015.</t>
  </si>
  <si>
    <t>Obra Civil, Equipamiento y Adquisición de Mobiliario y Equipo de Transporte.
(2´380,186 Beneficiados).</t>
  </si>
  <si>
    <t>Nevado de Toluca. Fondo Metropolitano del Valle de Toluca 2015.</t>
  </si>
  <si>
    <t>Obras de Conservación de Suelo y Restauración Forestal, así como equipamiento para el combate de tala clandestina e Incendios Forestales.
(1´200,000 beneficiados).</t>
  </si>
  <si>
    <t>Proyectos Culturales 2016</t>
  </si>
  <si>
    <t>Programa Festival de las Almas.</t>
  </si>
  <si>
    <t>Apoyo al Programa Talentos Deportivos Del Deporte  Adaptado 2016</t>
  </si>
  <si>
    <t>Programa en busca de nuevos talentos deportivos del Deporte Adaptado.</t>
  </si>
  <si>
    <t>Apoyo al Programa de Reserva Nacional 2016</t>
  </si>
  <si>
    <t>Apoyo economico para la preparacion de los Deportistas Seleccionados Nacionales.</t>
  </si>
  <si>
    <t>Apoyo al  Programa Talentos Deportivos 2016</t>
  </si>
  <si>
    <t>Apoyo economico para Talentos Deportivos Seleccionados.</t>
  </si>
  <si>
    <t>Fondo de protección contra Gastos Catastróficos</t>
  </si>
  <si>
    <t>Niños de 0 a 14 años 11 meses</t>
  </si>
  <si>
    <t>SISTEMA DE PROTECCIÓN SOCIAL EN SALUD (SEGURO POPULAR)</t>
  </si>
  <si>
    <t>Los recursos se aplican al pago de los servicios personales, gasto de operación e inversión de las unidades médicas y administrativas que prestan servicios de salud a los beneficiarios del Sistema de Protección Social en Salud (SEGURO POPULAR).</t>
  </si>
  <si>
    <t>2,063, 038, 809.64</t>
  </si>
  <si>
    <t>6,836, 816,677.31</t>
  </si>
  <si>
    <t>FASSA RAMO 33</t>
  </si>
  <si>
    <t>Los recursos son aplicados al pago de los servicios personales de carácter federal, así como el gasto de operación de las unidades médicas en materia de salud.</t>
  </si>
  <si>
    <t>1, 465,404,824.17</t>
  </si>
  <si>
    <t xml:space="preserve">PROSPERA </t>
  </si>
  <si>
    <t>Asegurar el acceso al Paquete Básico Garantizado de Salud y la ampliación progresiva a las 27 intervenciones de Salud Pública del CAUSES a las familias beneficiarias.</t>
  </si>
  <si>
    <t>AFASPE</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</si>
  <si>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</si>
  <si>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COFEPRIS</t>
  </si>
  <si>
    <t>Fortalecer la ejecución y desarrollo de las acciones relacionadas con la Protección Contra Riesgos Sanitarios, así como el Fortalecimiento de la Red Nacional de Laboratorios.</t>
  </si>
  <si>
    <t>6,091, 293.92</t>
  </si>
  <si>
    <t>SEGURO MÉDICO SIGLO XXI (CAPITA)</t>
  </si>
  <si>
    <t>Cubrir los gastos de los principales padecimientos que se presentan en los primeros cinco años de vida, pero sobre todo en el primer mes de vida, que es donde se presenta el mayor número de casos de muerte infantil neonatal. Especificamente los beneficiarios de este programa tienen derecho a recibir los servicios médicos de 128 intervenciones.</t>
  </si>
  <si>
    <t>FORTALECIMIENTO A LA ATENCIÓN MÉDICA</t>
  </si>
  <si>
    <t>Realizar los gastos que se deriven de la operación de dieciocho unidades médicas moviles y su aseguramiento (que comprenda los ocupantes, equipamiento, unidades médicas moviles, con cobertura en casos de desastres naturales) que amparen a veinte unidades médicas móviles del programa en el Estado de México.</t>
  </si>
  <si>
    <t>CALIDAD EN LA ATENCIÓN MÉDICA</t>
  </si>
  <si>
    <t>Subsidio para la ejecución de proyectos de mejora y/o, reconocimientos en la implementación de un modelo de calidad, cuyo propósito es contrubuir a desarrollar e. "Programa en la Atención Médica", así como, "Premio Nacional de Calidad en Salud".</t>
  </si>
  <si>
    <t>2% FONDO DE PREVISIÓN PRESUPUESTAL (FIDEICOMISO)</t>
  </si>
  <si>
    <t>Para el fortalecimiento de la red de ambulancias en los hospitales, a través de la adquisición de 40 ambulancias tipol II.</t>
  </si>
  <si>
    <t>REGULACIÓN Y VIGILANCIA DE ESTABLECIMIENTOS Y SERVICIOS DE ATENCIÓN MÉDICA G005</t>
  </si>
  <si>
    <t>Para el fortalecimiento de las visitas de supervisión estatales a los establecimientos del primer, segundo nivel y servicios de atención médica especializada y para capacitar al personal que pertenezca a las instituciones de salud.</t>
  </si>
  <si>
    <t>PREVENCIÓN Y TRATAMIENTO DE ADICCIONES</t>
  </si>
  <si>
    <t>Fortalecer acciones de reducción en el uso de sustancias adictivas, así como la promoción de actividades de prevención y tratamiento en el consumo de tabaco, alcohol y otras drogas.</t>
  </si>
  <si>
    <t>7,089,536.42</t>
  </si>
  <si>
    <t>0.00</t>
  </si>
  <si>
    <t>Fondo de Aportaciones Múltiples 2016 (Asistencia Social).</t>
  </si>
  <si>
    <t>Adquisición de insumos alimentarios para Desayunos Escolares Fríos, que serán entregados a los 124 Sistemas Municipales DIF del Estado de México para su distribución a menores que cursan Preescolar y Escolar, ubicados en comunidades de alta y muy alta marginación.</t>
  </si>
  <si>
    <t>Adquisición de paquetes de insumos alimentarios integrados por productos de la canasta básica, para los desayunadores escolares comunitarios (Desayuno Escolares Calientes).</t>
  </si>
  <si>
    <t>Adquisición de equipo y mobiliario de cocina para los par los Desayunadores escolares comunitarios.</t>
  </si>
  <si>
    <t>Reforzar el apoyo de becas económicas para contribuir a que las niñas, niños y adolecentes trabajadores no abandonen el sector educativo y disminuyan su estancia en las calles.</t>
  </si>
  <si>
    <t>Otorgar becas académicas para contribuir a que las niñas, niños y adolecentes repatriados o en riesgo de migración, fortalezcan su arraigo en el sector educativo y familiar.</t>
  </si>
  <si>
    <t>Fondo de Aportaciones Múltiples 2016, (Asistencia Social.</t>
  </si>
  <si>
    <t>Distribución de la vacuna Hepatitis "A", Varicela e Influenza para su aplicación a la población susceptible de los albergues y guarderías del DIFEM, Sistemas DIF Municipales que cuentan con red de frío instaladas, para su aplicación a la población demandante del servicio y susceptible y de esta forma contribuir a disminuir la morbi-mortalidad por estas tres enfermedades en el Estado de México.</t>
  </si>
  <si>
    <t>Apoyo de Cobertores para los Adultos Mayores considerando que son parte de la población con más vulnerabilidad a los cambios climáticos.</t>
  </si>
  <si>
    <t>Fondo de Aportaciones Múltiples 2016, (Asistencia Social).</t>
  </si>
  <si>
    <t>Adquisición de sillas de ruedas, bastones, anadearas y pañales para mejorar la calidad de vida de los Adultos Mayores que presenten alguna discapacidad e integraros a la vida social, evitando su discriminación.</t>
  </si>
  <si>
    <t>La motivación de realizar ejercicio físico es primordial para tener un cuerpo saludable, por tal motivo, se apoya a los Adultos Mayores con una Chamarra Deportiva para que realicen actividad física y así mejorar su salud logrando una mejor calidad de vida.</t>
  </si>
  <si>
    <t>Adquisición de ropa, blancos, colchones, sillas para regadera y camas tipo litera, para los menores albergados del Sistema para el Desarrollo Integral de la Familia del Estado de México (DIFEM).</t>
  </si>
  <si>
    <t>Adquisición de Despensas Alimenticias para Personas con Discapacidad.</t>
  </si>
  <si>
    <t>Adquisición de Ayudas funcionales como Auxiliares Auditivos, Auxiliares Auditivos más Diadema con Vibrador, Sillas de Ruedas estándar para Adulto e Infantil, Bastones con Banco, sillas de Ruedas de uso cotidiano, Andadores, para mejorar las condiciones de vida de las Personas con Discapacidad.</t>
  </si>
  <si>
    <t>Adquisición de Laminas, Tinacos, Pintura, Impermeabilizante, Cobertores y Colchonetas para la población vulnerable del Estado de México por requerimientos asistenciales.</t>
  </si>
  <si>
    <t>Programa de Agua Potable, Alcantarillado y Saneamiento PROAGUA (apartado urbano).</t>
  </si>
  <si>
    <t>Agua potable y alcantarillado en beneficio de los habitantes de los municipios de Villa Victoria, Ixtlahuaca, Almoloya de Juárez, Temoaya y Zinacantepec.</t>
  </si>
  <si>
    <t>Programa de Tratamiento de Aguas Residuales (PROSAN).</t>
  </si>
  <si>
    <t>Plantas de tratamiento de aguas residuales y proyectos, en beneficio de los habitantes de Chalco, Tenancingo, Lerma, Cuautitlán Izcalli, Atlacomulco y Tecámac.</t>
  </si>
  <si>
    <t>Programa de Agua Potable, Alcantarillado y Saneamiento PROAGUA (apartado rural).</t>
  </si>
  <si>
    <t>Drenaje sanitario y agua potable en beneficio de los habitantes de los municipios de Chapa de Mota, Temascaltepec y Villa Victoria.</t>
  </si>
  <si>
    <t>Programa de Agua Potable, Alcantarillado y Saneamiento PROAGUA (apartado Agua Limpia).</t>
  </si>
  <si>
    <t>Cloración de agua potable en beneficio de los habitantes del Estado de México.</t>
  </si>
  <si>
    <t>Cultura del Agua.</t>
  </si>
  <si>
    <t>Cursos y talleres relativos a la cultura del agua, en beneficio de los habitantes del Estado de México</t>
  </si>
  <si>
    <t>Fondo para el Fortalecimiento de la Infraestructura Estatal y Municipal.</t>
  </si>
  <si>
    <t>Habitantes de los municipios de Almoloya de Alquisiras, Almoloya del Río, Chalco, Jocotitlán, Joquicingo, La Paz, San Felipe del Progreso, San Simón de Guerrero, Temascaltepec, Teoloyucan, Teotihuacán, Tequixquiac, Toluca, Tonatico, Valle de Bravo, Valle de Chalco Solidaridad y Xonacatlán.</t>
  </si>
  <si>
    <t>Fondo para el Fortalecimiento de la Infraestructura Estatal y Municipal</t>
  </si>
  <si>
    <t xml:space="preserve">Habitantes de los municipios de Malinalco,  Valle de Bravo y Ecatepec de Morelos </t>
  </si>
  <si>
    <t>Programa de Fortalecimiento Financiero</t>
  </si>
  <si>
    <t>Habitantes del municipio de Ecatepec de Morelos</t>
  </si>
  <si>
    <t>Fondo Metropolitano del Valle de México</t>
  </si>
  <si>
    <t>Habitantes de Los  municipios del Valle de México, (Acolman, Amecameca, Apaxco, Atenco, Atizapán de Zaragoza, Atlautla, Axapusco, Ayapango, Coacalco de Berriozábal, Cocotitlán, Coyotepec, Cuautitlán, Chalco, Chiautla, Chicoloapan, Chiconcuac, Chimalhuacán, Ecatepec de Morelos, Ecatzingo, Huehuetoca, Hueypoxtla, Huixquilucan, Isidro Fabela, Ixtapaluca, Jaltenco, Jilotzingo, Juchitepec, Melchor Ocampo, Naucalpan de Juárez, Nezahualcóyotl, Nextlalpan, Nicolás Romero, Nopaltepec, Otumba, Ozumba, Papalotla, La Paz, San Martín de las Pirámides, Tecámac, Temamatla, Temascalapa, Tenango del Aire, Teoloyucan, Teotihuacán, Tepetlaoxtoc, Tepetlixpa, Tepotzotlán, Tequixquiac, Texcoco, Tezoyuca, Tlalmanalco, Tlalnepantla de Baz, Tultepec, Tultitlán, Villa del Carbón, Zumpango, Cuautitlán Izcalli, Valle de Chalco Solidaridad, Tonanitla)</t>
  </si>
  <si>
    <t xml:space="preserve">Fideicomiso para la Infraestructura de los Estados </t>
  </si>
  <si>
    <t>Habitantes del municipio de Ecatepec de Morelos y del municipio de Huixquilucan</t>
  </si>
  <si>
    <t>Proyectos ejecutivos para la construcción de Distribuidores Viales en la Av. José López Portillo (obra nueva)</t>
  </si>
  <si>
    <t>Construcción y rehabilitación de puentes peatonales (obra nueva)</t>
  </si>
  <si>
    <t xml:space="preserve">Rehabilitación y reconstrucción del camino Isidro Fabela - San Mateo Nopala (obra nueva) </t>
  </si>
  <si>
    <t xml:space="preserve">Distribuidor Vial Mario Colín - Toltecas (obra nueva) </t>
  </si>
  <si>
    <t>Rehabilitación de la carretera Lechería - Cuautitlán 2da etapa (obra nueva)</t>
  </si>
  <si>
    <t>Rehabilitación y construcción de la Av. Bordo de Xochiaca 2da etapa (obra nueva)</t>
  </si>
  <si>
    <t>Supervisión externa de la obra: Rehabilitación y reconstrucción de la Av. Bordo de Xochiaca 2da etapa (acción nueva)</t>
  </si>
  <si>
    <t>Fondo Metropolitano del Valle de Toluca</t>
  </si>
  <si>
    <t>Primera etapa del Bulevar Sor Juana Inés de la Cruz (obra nueva)</t>
  </si>
  <si>
    <t xml:space="preserve">Construcción del Distribuidor Vial Aeropuerto Rama 40 (obra nueva) </t>
  </si>
  <si>
    <t>Mejoramiento Av. Hidalgo 2da. Etapa (obra nueva)</t>
  </si>
  <si>
    <t>Subsidio SETEC 2016</t>
  </si>
  <si>
    <t>EDOMEX-10-2016 Capacitación Especializada a Defensores Públicos  (9 réplicas)</t>
  </si>
  <si>
    <t xml:space="preserve">EDOMEX-11-2016  Equipamiento con mobiliario para Defensores Públicos </t>
  </si>
  <si>
    <t>EDOMEX-12-2016  Sistema informático de gestión de la Defensoría Pública del Estado de México  (SIGEDEPU, personalización, instalación y configuración de software SEAGed).</t>
  </si>
  <si>
    <t>EDOMEX-13-2016  Equipamiento tecnológico para Defensores Públicos</t>
  </si>
  <si>
    <t>EDOMEX-14-2016 Acondicionamiento del centro de datos para la Defensoría Pública del Estado de México (Suministro, instalación y consultoría del hardware requerido para la solución integral SEAed)</t>
  </si>
  <si>
    <t>Modernización Integral del Registro Civil</t>
  </si>
  <si>
    <t>Programa de Concurrencia con las Entidades Federativas, Proyectos Productivos o Estratégicos Agrícolas</t>
  </si>
  <si>
    <t>Productores</t>
  </si>
  <si>
    <t>Programa de Concurrencia con las Entidades Federativas, Proyectos Productivos o Estratégicos Pecuarios</t>
  </si>
  <si>
    <t>Programa de Concurrencia con las Entidades Federativas, Proyectos Productivos o Estratégicos de Pesca y Acuícolas</t>
  </si>
  <si>
    <t>Programa de Productividad Rural, Infraestructura Productiva para el Aprovechamiento Sustentable del Suelo y Agua</t>
  </si>
  <si>
    <t>Programa de Productividad Rural, Proyecto Estratégico de Seguridad Alimentaria (PESA)</t>
  </si>
  <si>
    <t>Programa de Apoyo a Pequeños Productores, Extensionismo</t>
  </si>
  <si>
    <t>Programa de Apoyo a la Infraestructura Hidroagrícola, Rehabilitación, Modernización, Tecnificación y Equipamiento de Distritos de Riego</t>
  </si>
  <si>
    <t xml:space="preserve">Asociación de Usuarios </t>
  </si>
  <si>
    <t xml:space="preserve">FONDO DE APOYO A MIGRANTES </t>
  </si>
  <si>
    <t xml:space="preserve">OBRAS DE INFRAESTRUCTURA BASICA EN LOS DIFERENTES MUNICIPIOS DEL ESTADO DE MEXICO </t>
  </si>
  <si>
    <t>PROGRAMA DE INSFRAESTRUCTURA INDIGENA 2016</t>
  </si>
  <si>
    <t>CONSTRUCCION DE INFRAESTRUCUTURA INDIGENA Y VIVIENDA</t>
  </si>
  <si>
    <t>DIAGNOSTICO PARA CONOCER LA SITUACIÓN QUE VIVEN LAS MUJERES INDÍGENAS ADOLESCENTES, EMBARAZADAS Y/O MADRES MENORES DE 19 AÑOS DE EDAD COMO POBLACIÓN VULNERABLE EN EL ESTADO DE MÉXICO</t>
  </si>
  <si>
    <t>ORIENTAR, COORDINAR, PROMOVER, APOYAR, FOMENTAR, DAR SEGUIMIENTO Y EVALUAR LOS PROGRAMAS, PROYECTOS, ESTRATEGIAS Y ACCIONES PUBLICAS PARA EL DESARROLLO INTEGRAL Y SUSTENTABLE DE LOS PUEBLOS Y COMUNIDADES INDIGENAS.</t>
  </si>
  <si>
    <t>CENTROS PARA EL DESARROLLO DE LAS MUJERES: MÉXICO 2016</t>
  </si>
  <si>
    <t>PROMOVER Y FOMENTAR LAS CONDICIONES PARA ALCANZAR LA IGUALDAD DE OPORTUNIDADES Y DE TRATO ENTRE LOS GÉNEROS.</t>
  </si>
  <si>
    <t>TRANSVERSALIZAR LA PERSPECTIVA DE GÉNERO UN PASO FUNDAMENTAL PARA ALCANZAR LA IGUALDAD SUSTANTIVA Y ELIMINAR LA VIOLENCIA CONTRA LAS MUJERES.</t>
  </si>
  <si>
    <t>ASIGNACION DE SUBSIDIOS PARA LA PRESTACIÓN DE SERVICIOS DE REFUGIO PARA MUJERES, SUS HIJAS E HIJOS QUE VIVEN VIOLENCIA EXTREMA Y EN SU CASO CENTROS DE ATENCIÓN EXTERNA. (JOCOTITLAN)</t>
  </si>
  <si>
    <t>ATENCIÓN A LA VIOLENCIA FAMILIAR Y DE GÉNERO</t>
  </si>
  <si>
    <t>ASIGNACION DE SUBSIDIOS PARA LA PRESTACIÓN DE SERVICIOS DE REFUGIO PARA MUJERES, SUS HIJAS E HIJOS QUE VIVEN VIOLENCIA EXTREMA Y EN SU CASO CENTROS DE ATENCIÓN EXTERNA. (CUAUTITLAN)</t>
  </si>
  <si>
    <t>GOBIERNO EN GRANDE: FORTALECIMIENTO DE LAS ACCIONES DE PREVENCIÓN DE VIOLENCIA CONTRA LAS MUJERES EN EL MARCO DE LA DECLARACIÓN DE ALERTA DE VIOLENCIA DE GÉNERO EN EL ESTADO DE MÉXICO, 2016</t>
  </si>
  <si>
    <t>CONTRIBUIR A UNA VIDA LIBRE DE VIOLENCIA PARA LAS MUJERES MEXIQUENSES.</t>
  </si>
  <si>
    <t>Convenio de Coordinación para el Otorgamiento de un subsidio en Materia de Fortalecimiento de la Oferta Turística Sustentable y Pueblos Mágicos</t>
  </si>
  <si>
    <t>"Apoyos para el Fortalecimiento de la Oferta Turística Sustentable"</t>
  </si>
  <si>
    <t xml:space="preserve">Convenio de Coordinación para el Otorgamiento de un Subsidio en Materia de Desarrollo de Destinos Turísticos Diversificados en el Marco del Programa de Desarrollo Regional Turístico Sustentable y Pueblos Mágicos </t>
  </si>
  <si>
    <t>"Apoyos para la Diversificación en el Marco del Programa de Desarrollo Regional Turístico Sustentable"</t>
  </si>
  <si>
    <t>Concurso</t>
  </si>
  <si>
    <t>Rescatar, preservar e incentivar a los artesanos, para que sigan conservando su tradición y creatividad artesanal,  así como su producción.</t>
  </si>
  <si>
    <t>Programa de Apoyo al Empleo</t>
  </si>
  <si>
    <t>Programa de Acciones para el Desarrollo</t>
  </si>
  <si>
    <t>Capacitación en la población desempleada y subempleada, con la finalidad de que las personas capacitadas en y para el trabajo adquieran las habilidades y destreza suficiente para incorporarse al mercado laboral.</t>
  </si>
  <si>
    <t>Ramo General 23</t>
  </si>
  <si>
    <t>Operación y Mantenimiento del Programa de Seguridad  y Monitoreo en el Estado de México</t>
  </si>
  <si>
    <t>Fondo de Aportaciones Para la Seguridad Pública</t>
  </si>
  <si>
    <t xml:space="preserve">Bienes y Servicios Destinados al Equipamiento de loas Instituciones de Seguridad Pública </t>
  </si>
  <si>
    <t>FONDO DE APORTACIONES PARA LA SEGURIDAD PUBLICA (FASP 2016)</t>
  </si>
  <si>
    <t xml:space="preserve">LOS RECURSOS SERAN DESTINADOS PARA EL MEJORAMIENTO EN LA FORMACIÓN EFICIENTE Y EFICAZ DE LOS CUERPOS POLICIACOS EN BENEFICIO DE LA CIUDADANIA MEXIQUENSE PARA UNA MAYOR PREVENCIÓN Y DETENCIÓN DEL DELITO. </t>
  </si>
  <si>
    <t>Fondo de Aportaciones para la Seguridad Pública 2016, Procuraduría General de Justicia.</t>
  </si>
  <si>
    <t>Acceso a la Justicia para las Mujeres, Profesionalización de las Instituciones de Seguridad Pública, Fortalecimiento de las Capacidades de Evaluación en Control de Confianza, Fortalecimiento de Programas Prioritarios de las Instituciones Estatales de Seguridad Pública e Impartición de Justicia, Implementación y Desarrollo del Sistema de Justicia Penal y Sistemas Complementarios, Desarrollo de las Ciencias Forenses en la Investigación de Hechos Delictivos, Sistema Nacional de Información y Fortalecimiento de Capacidades para la Prevención y Combate a Delitos de Alto Impacto.</t>
  </si>
  <si>
    <t>Otorgar apoyos económicos y apoyar a buscadores de empleo que requieren capacitarse para facilitar su colocación o el desarrollo de una actividad productiva por cuenta propia.</t>
  </si>
  <si>
    <t>RAMO 23 FORTALECIMIENTO FINANCIERO INVERSIÓN "B"</t>
  </si>
  <si>
    <t>ELECTRIFICACIÓN DE COMUNIDADES EN LOS MUNICIPIOS DE LA PAZ Y TEXCOCO</t>
  </si>
  <si>
    <t>RAMO 23 FORTALECIMIENTO FINANCIERO INVERSIÓN "E"</t>
  </si>
  <si>
    <t>ELECTRIFICACIÓN DE COMUNIDADES EN LOS MUNICIPIOS DE IXTAPAN DEL ORO, JOCOTITLÁN, SAN JOSÉ DEL RINCÓN, TEZOYUCA Y ATENCO</t>
  </si>
  <si>
    <t>FONDO METROPOLITANO DEL VALLE DE MÉXICO</t>
  </si>
  <si>
    <t>ALUMBRADO PÚBLICO EN BENEFICIO DE LOS HABITANTES DEL ESTADO DE MÉXICO</t>
  </si>
  <si>
    <t xml:space="preserve">Capacitación a las familias en situación de vulnerabilidad en la producción de alimentos para su autoconsumo, a través de la instalación de Proyectos Productivos sustentables de producción agrícola y de crianza de animales (especies menores), así mismo se proporcionan equipos y herramientas para la instalación de talleres de carpintería, herrería, panadería, y equipo y mobiliario de estética; paqueteas de herramienta para plomería y electricidad. Para el mejoramiento de la vivienda se entrega láminas, calentadores de agua sistema solar y cemento. </t>
  </si>
  <si>
    <t>Seguimiento a los Centros de Atención y Vigilancia Nutricional para Menores de Cinco Años, que presenten algún grado de desnutrición en 33 municipios prioritarios del Estado de México; distribución mensual de insumos alimentarios y seguimiento a 5,900 menores de cinco años.</t>
  </si>
  <si>
    <t>Convenio Específico para la Asignación de Recursos Financieros para la Operación de la Universidad Tecnolódica "Fidel Velàzquez"</t>
  </si>
  <si>
    <t>Programa de Fortalecimiento de la Calidad Educativa (PFCE 2016-2017)</t>
  </si>
  <si>
    <t>1.Actualización tecnológica de la Unidad Coordinadora Estatal y de al menos 36 Oficialías   2.-Campañas especiales conjuntamente con el Sistema Estatal de Desarrollo Integral   3.-Establecer un módulo en la Oficialía Central en el lugar que designe el CDI en el Estado con funciones de registro y certificación de actas de nacimiento (el personal designado y servicio de internet obligación de CDI) de la Familia   4.-Campañas especiales para la regularización del estado civil de las personas nacidas en los Estados Unidos de América, hijos de padres o madres mexicanos por nacimiento, para la asignación de la Clave Única de Registro de Población (NAPHSIS)  5.-Campaña permanente especial orientada a la búsqueda, localización, captura o digitalización de registros solicitados en la entidad (Captura bajo demanda) 6.- Contratación de servicio de internet 20 megas simétricos.  7.- Contraloría Interna del Gobierno Estatal, para la vigilancia, inspección, control y evaluación sobre las acciones y servicios ejecutados</t>
  </si>
  <si>
    <t>Programa para la Inclusión y la Equidad  Educativa            (Tipo Básico)</t>
  </si>
  <si>
    <r>
      <t>Otorgamiento de becas a los estudiantes normalistas que cursan el sexto, séptimo y octavo semestres para realizar sus prácticas docentes y su servicio social en las escuelas de educación básica</t>
    </r>
    <r>
      <rPr>
        <sz val="10"/>
        <color indexed="63"/>
        <rFont val="Arial"/>
        <family val="2"/>
      </rPr>
      <t>.</t>
    </r>
  </si>
  <si>
    <t>Programa Fortalecimiento de la Calidad Educativa           
(Tipo Básico)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</si>
</sst>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 _P_t_s_-;\-* #,##0.00\ _P_t_s_-;_-* &quot;-&quot;??\ _P_t_s_-;_-@_-"/>
  </numFmts>
  <fonts count="11"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theme="1"/>
      <name val="Arial"/>
      <family val="2"/>
    </font>
    <font>
      <b/>
      <sz val="10"/>
      <color theme="1"/>
      <name val="Arial"/>
      <family val="2"/>
    </font>
    <font>
      <sz val="10"/>
      <color theme="1"/>
      <name val="Arial"/>
      <family val="2"/>
    </font>
    <font>
      <sz val="10"/>
      <color rgb="FF000000"/>
      <name val="Arial"/>
      <family val="2"/>
    </font>
    <font>
      <sz val="10"/>
      <color indexed="8"/>
      <name val="Arial"/>
      <family val="2"/>
    </font>
    <font>
      <sz val="10"/>
      <color indexed="63"/>
      <name val="Arial"/>
      <family val="2"/>
    </font>
    <font>
      <sz val="9"/>
      <name val="Arial"/>
      <family val="2"/>
    </font>
  </fonts>
  <fills count="6">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5">
    <xf numFmtId="0" fontId="0" fillId="0" borderId="0"/>
    <xf numFmtId="0" fontId="1" fillId="2" borderId="1" applyNumberFormat="0" applyFont="0" applyAlignment="0" applyProtection="0"/>
    <xf numFmtId="0" fontId="1"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3" fillId="0" borderId="0"/>
    <xf numFmtId="0" fontId="2" fillId="0" borderId="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1" fillId="0" borderId="0"/>
    <xf numFmtId="0" fontId="2"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73">
    <xf numFmtId="0" fontId="0" fillId="0" borderId="0" xfId="0"/>
    <xf numFmtId="0" fontId="4" fillId="0" borderId="0" xfId="0" applyFont="1"/>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3" xfId="0" applyFont="1" applyBorder="1" applyAlignment="1">
      <alignment horizontal="center"/>
    </xf>
    <xf numFmtId="49" fontId="6" fillId="0" borderId="15" xfId="0" applyNumberFormat="1" applyFont="1" applyBorder="1" applyAlignment="1">
      <alignment horizontal="left" vertical="center" wrapText="1"/>
    </xf>
    <xf numFmtId="49" fontId="6" fillId="0" borderId="15" xfId="0" applyNumberFormat="1" applyFont="1" applyBorder="1" applyAlignment="1">
      <alignment horizontal="justify" vertical="center"/>
    </xf>
    <xf numFmtId="4" fontId="6" fillId="0" borderId="15" xfId="33" applyNumberFormat="1" applyFont="1" applyBorder="1" applyAlignment="1">
      <alignment horizontal="center" vertical="center"/>
    </xf>
    <xf numFmtId="4" fontId="6" fillId="0" borderId="15" xfId="33" applyNumberFormat="1" applyFont="1" applyBorder="1" applyAlignment="1">
      <alignment horizontal="right" vertical="center"/>
    </xf>
    <xf numFmtId="0" fontId="6" fillId="0" borderId="15" xfId="0" applyFont="1" applyBorder="1" applyAlignment="1">
      <alignment horizontal="left" vertical="center" wrapText="1"/>
    </xf>
    <xf numFmtId="4" fontId="6" fillId="3" borderId="15" xfId="33" applyNumberFormat="1" applyFont="1" applyFill="1" applyBorder="1" applyAlignment="1">
      <alignment horizontal="center" vertical="center"/>
    </xf>
    <xf numFmtId="0" fontId="7" fillId="0" borderId="15" xfId="0" applyFont="1" applyBorder="1" applyAlignment="1">
      <alignment horizontal="left" vertical="center" wrapText="1"/>
    </xf>
    <xf numFmtId="0" fontId="2" fillId="0" borderId="15" xfId="0" applyFont="1" applyBorder="1" applyAlignment="1">
      <alignment horizontal="left" vertical="center" wrapText="1"/>
    </xf>
    <xf numFmtId="4" fontId="2" fillId="0" borderId="15" xfId="33" applyNumberFormat="1" applyFont="1" applyFill="1" applyBorder="1" applyAlignment="1">
      <alignment horizontal="center" vertical="center"/>
    </xf>
    <xf numFmtId="0" fontId="7" fillId="0" borderId="15" xfId="0" applyFont="1" applyFill="1" applyBorder="1" applyAlignment="1">
      <alignment horizontal="left" vertical="center" wrapText="1"/>
    </xf>
    <xf numFmtId="4" fontId="7" fillId="0" borderId="15" xfId="33" applyNumberFormat="1" applyFont="1" applyFill="1" applyBorder="1" applyAlignment="1">
      <alignment horizontal="center" vertical="center"/>
    </xf>
    <xf numFmtId="4" fontId="8" fillId="0" borderId="15" xfId="33" applyNumberFormat="1" applyFont="1" applyFill="1" applyBorder="1" applyAlignment="1">
      <alignment horizontal="center" vertical="center"/>
    </xf>
    <xf numFmtId="0" fontId="2" fillId="4" borderId="15" xfId="0" applyFont="1" applyFill="1" applyBorder="1" applyAlignment="1">
      <alignment horizontal="left" vertical="center" wrapText="1"/>
    </xf>
    <xf numFmtId="43" fontId="2" fillId="4" borderId="15" xfId="33" applyFont="1" applyFill="1" applyBorder="1" applyAlignment="1">
      <alignment horizontal="left" vertical="center" wrapText="1"/>
    </xf>
    <xf numFmtId="4" fontId="2" fillId="4" borderId="15" xfId="33" applyNumberFormat="1" applyFont="1" applyFill="1" applyBorder="1" applyAlignment="1">
      <alignment horizontal="center" vertical="center"/>
    </xf>
    <xf numFmtId="4" fontId="2" fillId="4" borderId="15" xfId="33" applyNumberFormat="1" applyFont="1" applyFill="1" applyBorder="1" applyAlignment="1">
      <alignment horizontal="right" vertical="center"/>
    </xf>
    <xf numFmtId="49" fontId="6" fillId="3" borderId="15" xfId="0" applyNumberFormat="1" applyFont="1" applyFill="1" applyBorder="1" applyAlignment="1">
      <alignment horizontal="left" vertical="center" wrapText="1"/>
    </xf>
    <xf numFmtId="4" fontId="6" fillId="3" borderId="15" xfId="33" applyNumberFormat="1" applyFont="1" applyFill="1" applyBorder="1" applyAlignment="1">
      <alignment horizontal="right" vertical="center"/>
    </xf>
    <xf numFmtId="0" fontId="6" fillId="0" borderId="15" xfId="0" applyFont="1" applyFill="1" applyBorder="1" applyAlignment="1">
      <alignment horizontal="left" vertical="center" wrapText="1"/>
    </xf>
    <xf numFmtId="4" fontId="6" fillId="0" borderId="15" xfId="33" applyNumberFormat="1" applyFont="1" applyFill="1" applyBorder="1" applyAlignment="1">
      <alignment horizontal="center" vertical="center"/>
    </xf>
    <xf numFmtId="4" fontId="6" fillId="0" borderId="15" xfId="33" applyNumberFormat="1" applyFont="1" applyFill="1" applyBorder="1" applyAlignment="1">
      <alignment horizontal="right" vertical="center"/>
    </xf>
    <xf numFmtId="0" fontId="6" fillId="3" borderId="15" xfId="0" applyFont="1" applyFill="1" applyBorder="1" applyAlignment="1">
      <alignment horizontal="left" vertical="center" wrapText="1"/>
    </xf>
    <xf numFmtId="49" fontId="6" fillId="0" borderId="15" xfId="0" applyNumberFormat="1" applyFont="1" applyFill="1" applyBorder="1" applyAlignment="1">
      <alignment horizontal="left" vertical="center" wrapText="1"/>
    </xf>
    <xf numFmtId="0" fontId="7" fillId="5" borderId="15" xfId="0" applyFont="1" applyFill="1" applyBorder="1" applyAlignment="1">
      <alignment horizontal="left" vertical="center" wrapText="1"/>
    </xf>
    <xf numFmtId="4" fontId="6" fillId="0" borderId="15" xfId="33" quotePrefix="1" applyNumberFormat="1" applyFont="1" applyBorder="1" applyAlignment="1">
      <alignment horizontal="center" vertical="center"/>
    </xf>
    <xf numFmtId="4" fontId="6" fillId="0" borderId="15" xfId="33" quotePrefix="1" applyNumberFormat="1" applyFont="1" applyBorder="1" applyAlignment="1">
      <alignment horizontal="right" vertical="center"/>
    </xf>
    <xf numFmtId="4" fontId="6" fillId="0" borderId="15" xfId="0" applyNumberFormat="1" applyFont="1" applyBorder="1" applyAlignment="1">
      <alignment horizontal="left" vertical="center" wrapText="1"/>
    </xf>
    <xf numFmtId="0" fontId="7" fillId="3" borderId="15" xfId="0" applyFont="1" applyFill="1" applyBorder="1" applyAlignment="1">
      <alignment horizontal="left" vertical="center" wrapText="1"/>
    </xf>
    <xf numFmtId="4" fontId="2" fillId="3" borderId="15" xfId="0" applyNumberFormat="1" applyFont="1" applyFill="1" applyBorder="1" applyAlignment="1">
      <alignment horizontal="center" vertical="center"/>
    </xf>
    <xf numFmtId="4" fontId="2" fillId="3" borderId="15" xfId="0" applyNumberFormat="1" applyFont="1" applyFill="1" applyBorder="1" applyAlignment="1">
      <alignment horizontal="right" vertical="center"/>
    </xf>
    <xf numFmtId="0" fontId="6" fillId="0" borderId="16" xfId="0" applyFont="1" applyBorder="1" applyAlignment="1">
      <alignment horizontal="left" vertical="center" wrapText="1"/>
    </xf>
    <xf numFmtId="4" fontId="6" fillId="0" borderId="16" xfId="33" applyNumberFormat="1" applyFont="1" applyBorder="1" applyAlignment="1">
      <alignment horizontal="center" vertical="center"/>
    </xf>
    <xf numFmtId="4" fontId="6" fillId="0" borderId="15" xfId="0" applyNumberFormat="1" applyFont="1" applyBorder="1" applyAlignment="1">
      <alignment horizontal="right" vertical="center"/>
    </xf>
    <xf numFmtId="4" fontId="6" fillId="0" borderId="15" xfId="0" applyNumberFormat="1" applyFont="1" applyFill="1" applyBorder="1" applyAlignment="1">
      <alignment horizontal="center" vertical="center"/>
    </xf>
    <xf numFmtId="4" fontId="6" fillId="0" borderId="15" xfId="0" applyNumberFormat="1" applyFont="1" applyFill="1" applyBorder="1" applyAlignment="1">
      <alignment horizontal="right" vertical="center"/>
    </xf>
    <xf numFmtId="4" fontId="6" fillId="0" borderId="15" xfId="34" applyNumberFormat="1" applyFont="1" applyBorder="1" applyAlignment="1">
      <alignment horizontal="center" vertical="center"/>
    </xf>
    <xf numFmtId="0" fontId="6" fillId="0" borderId="15" xfId="0" applyNumberFormat="1" applyFont="1" applyBorder="1" applyAlignment="1">
      <alignment horizontal="left" vertical="center" wrapText="1"/>
    </xf>
    <xf numFmtId="4" fontId="6" fillId="0" borderId="15" xfId="0" applyNumberFormat="1" applyFont="1" applyBorder="1" applyAlignment="1">
      <alignment horizontal="center" vertical="center"/>
    </xf>
    <xf numFmtId="0" fontId="2" fillId="3" borderId="15" xfId="0" applyFont="1" applyFill="1" applyBorder="1" applyAlignment="1">
      <alignment vertical="center" wrapText="1"/>
    </xf>
    <xf numFmtId="4" fontId="2" fillId="3" borderId="15" xfId="34" applyNumberFormat="1" applyFont="1" applyFill="1" applyBorder="1" applyAlignment="1">
      <alignment horizontal="center" vertical="center"/>
    </xf>
    <xf numFmtId="0" fontId="2" fillId="3" borderId="15" xfId="0" applyFont="1" applyFill="1" applyBorder="1" applyAlignment="1">
      <alignment horizontal="left" vertical="center" wrapText="1"/>
    </xf>
    <xf numFmtId="4" fontId="2" fillId="3" borderId="17" xfId="34" applyNumberFormat="1" applyFont="1" applyFill="1" applyBorder="1" applyAlignment="1">
      <alignment horizontal="center" vertical="center"/>
    </xf>
    <xf numFmtId="49" fontId="2" fillId="3" borderId="15" xfId="0" applyNumberFormat="1" applyFont="1" applyFill="1" applyBorder="1" applyAlignment="1">
      <alignment horizontal="left" vertical="center" wrapText="1"/>
    </xf>
    <xf numFmtId="0" fontId="2" fillId="3" borderId="16" xfId="0" applyFont="1" applyFill="1" applyBorder="1" applyAlignment="1">
      <alignment horizontal="left" vertical="center" wrapText="1"/>
    </xf>
    <xf numFmtId="4" fontId="2" fillId="3" borderId="16" xfId="0" applyNumberFormat="1" applyFont="1" applyFill="1" applyBorder="1" applyAlignment="1">
      <alignment horizontal="center" vertical="center"/>
    </xf>
    <xf numFmtId="4" fontId="2" fillId="3" borderId="16" xfId="0" applyNumberFormat="1" applyFont="1" applyFill="1" applyBorder="1" applyAlignment="1">
      <alignment horizontal="right" vertical="center"/>
    </xf>
    <xf numFmtId="49" fontId="10" fillId="3" borderId="15" xfId="0" applyNumberFormat="1" applyFont="1" applyFill="1" applyBorder="1" applyAlignment="1">
      <alignment horizontal="left" vertical="center" wrapText="1"/>
    </xf>
    <xf numFmtId="4" fontId="6" fillId="3" borderId="15" xfId="34" applyNumberFormat="1" applyFont="1" applyFill="1" applyBorder="1" applyAlignment="1">
      <alignment horizontal="center" vertical="center"/>
    </xf>
    <xf numFmtId="4" fontId="6" fillId="3" borderId="15" xfId="34" applyNumberFormat="1" applyFont="1" applyFill="1" applyBorder="1" applyAlignment="1">
      <alignment horizontal="right" vertical="center"/>
    </xf>
    <xf numFmtId="49" fontId="6" fillId="0" borderId="15" xfId="0" applyNumberFormat="1" applyFont="1" applyBorder="1" applyAlignment="1">
      <alignment horizontal="left" vertical="center"/>
    </xf>
    <xf numFmtId="4" fontId="6" fillId="0" borderId="15" xfId="34" applyNumberFormat="1" applyFont="1" applyBorder="1" applyAlignment="1">
      <alignment horizontal="right" vertical="center"/>
    </xf>
    <xf numFmtId="49" fontId="6" fillId="0" borderId="16" xfId="0" applyNumberFormat="1" applyFont="1" applyBorder="1" applyAlignment="1">
      <alignment horizontal="left" vertical="center" wrapText="1"/>
    </xf>
    <xf numFmtId="4" fontId="6" fillId="0" borderId="16" xfId="0" applyNumberFormat="1" applyFont="1" applyBorder="1" applyAlignment="1">
      <alignment horizontal="center" vertical="center"/>
    </xf>
    <xf numFmtId="4" fontId="6" fillId="0" borderId="16" xfId="0" applyNumberFormat="1" applyFont="1" applyBorder="1" applyAlignment="1">
      <alignment horizontal="right" vertical="center"/>
    </xf>
    <xf numFmtId="4" fontId="6" fillId="0" borderId="16" xfId="34" applyNumberFormat="1" applyFont="1" applyBorder="1" applyAlignment="1">
      <alignment horizontal="center" vertical="center"/>
    </xf>
    <xf numFmtId="4" fontId="7" fillId="0" borderId="15" xfId="0" applyNumberFormat="1" applyFont="1" applyBorder="1" applyAlignment="1">
      <alignment horizontal="center" vertical="center"/>
    </xf>
  </cellXfs>
  <cellStyles count="35">
    <cellStyle name="Millares" xfId="33" builtinId="3"/>
    <cellStyle name="Millares 2" xfId="5"/>
    <cellStyle name="Millares 2 2" xfId="13"/>
    <cellStyle name="Millares 3" xfId="15"/>
    <cellStyle name="Millares 3 2" xfId="16"/>
    <cellStyle name="Millares 4" xfId="6"/>
    <cellStyle name="Millares 4 2" xfId="17"/>
    <cellStyle name="Millares 5" xfId="18"/>
    <cellStyle name="Millares 6" xfId="19"/>
    <cellStyle name="Millares 6 3" xfId="20"/>
    <cellStyle name="Millares 7" xfId="21"/>
    <cellStyle name="Millares 7 2" xfId="22"/>
    <cellStyle name="Moneda" xfId="34" builtinId="4"/>
    <cellStyle name="Moneda [0] 2" xfId="23"/>
    <cellStyle name="Moneda 2" xfId="14"/>
    <cellStyle name="Moneda 2 2" xfId="24"/>
    <cellStyle name="Moneda 3" xfId="25"/>
    <cellStyle name="Moneda 4" xfId="26"/>
    <cellStyle name="Normal" xfId="0" builtinId="0"/>
    <cellStyle name="Normal 2" xfId="2"/>
    <cellStyle name="Normal 2 2" xfId="7"/>
    <cellStyle name="Normal 2 2 2" xfId="27"/>
    <cellStyle name="Normal 2 3" xfId="11"/>
    <cellStyle name="Normal 3" xfId="4"/>
    <cellStyle name="Normal 4" xfId="9"/>
    <cellStyle name="Normal 4 2" xfId="10"/>
    <cellStyle name="Normal 4 3" xfId="28"/>
    <cellStyle name="Normal 5" xfId="3"/>
    <cellStyle name="Normal 5 2" xfId="29"/>
    <cellStyle name="Normal 6" xfId="30"/>
    <cellStyle name="Normal 7" xfId="12"/>
    <cellStyle name="Normal 8" xfId="31"/>
    <cellStyle name="Normal 9" xfId="8"/>
    <cellStyle name="Notas 2" xfId="1"/>
    <cellStyle name="Porcentaje 2"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3"/>
  <sheetViews>
    <sheetView tabSelected="1" zoomScale="112" zoomScaleNormal="112" workbookViewId="0"/>
  </sheetViews>
  <sheetFormatPr baseColWidth="10" defaultRowHeight="14.25" x14ac:dyDescent="0.2"/>
  <cols>
    <col min="1" max="2" width="50.7109375" style="1" customWidth="1"/>
    <col min="3" max="5" width="20.7109375" style="1" customWidth="1"/>
    <col min="6" max="16384" width="11.42578125" style="1"/>
  </cols>
  <sheetData>
    <row r="1" spans="1:5" ht="15" thickBot="1" x14ac:dyDescent="0.25"/>
    <row r="2" spans="1:5" x14ac:dyDescent="0.2">
      <c r="A2" s="2" t="s">
        <v>0</v>
      </c>
      <c r="B2" s="3"/>
      <c r="C2" s="3"/>
      <c r="D2" s="3"/>
      <c r="E2" s="4"/>
    </row>
    <row r="3" spans="1:5" x14ac:dyDescent="0.2">
      <c r="A3" s="5" t="s">
        <v>1</v>
      </c>
      <c r="B3" s="6"/>
      <c r="C3" s="6"/>
      <c r="D3" s="6"/>
      <c r="E3" s="7"/>
    </row>
    <row r="4" spans="1:5" ht="15" thickBot="1" x14ac:dyDescent="0.25">
      <c r="A4" s="8" t="s">
        <v>8</v>
      </c>
      <c r="B4" s="9"/>
      <c r="C4" s="9"/>
      <c r="D4" s="9"/>
      <c r="E4" s="10"/>
    </row>
    <row r="5" spans="1:5" ht="15" thickBot="1" x14ac:dyDescent="0.25">
      <c r="A5" s="11" t="s">
        <v>2</v>
      </c>
      <c r="B5" s="11" t="s">
        <v>3</v>
      </c>
      <c r="C5" s="12" t="s">
        <v>4</v>
      </c>
      <c r="D5" s="13"/>
      <c r="E5" s="11" t="s">
        <v>5</v>
      </c>
    </row>
    <row r="6" spans="1:5" ht="15" thickBot="1" x14ac:dyDescent="0.25">
      <c r="A6" s="14"/>
      <c r="B6" s="15"/>
      <c r="C6" s="16" t="s">
        <v>6</v>
      </c>
      <c r="D6" s="16" t="s">
        <v>7</v>
      </c>
      <c r="E6" s="15"/>
    </row>
    <row r="7" spans="1:5" ht="38.25" x14ac:dyDescent="0.2">
      <c r="A7" s="17" t="s">
        <v>9</v>
      </c>
      <c r="B7" s="18" t="s">
        <v>10</v>
      </c>
      <c r="C7" s="19">
        <v>79510368.400000006</v>
      </c>
      <c r="D7" s="19">
        <v>79510368.400000006</v>
      </c>
      <c r="E7" s="20">
        <v>0</v>
      </c>
    </row>
    <row r="8" spans="1:5" ht="38.25" x14ac:dyDescent="0.2">
      <c r="A8" s="21" t="s">
        <v>288</v>
      </c>
      <c r="B8" s="21" t="s">
        <v>11</v>
      </c>
      <c r="C8" s="22" t="s">
        <v>12</v>
      </c>
      <c r="D8" s="19">
        <v>0</v>
      </c>
      <c r="E8" s="20">
        <v>0</v>
      </c>
    </row>
    <row r="9" spans="1:5" ht="25.5" x14ac:dyDescent="0.2">
      <c r="A9" s="21" t="s">
        <v>290</v>
      </c>
      <c r="B9" s="21" t="s">
        <v>13</v>
      </c>
      <c r="C9" s="19" t="s">
        <v>14</v>
      </c>
      <c r="D9" s="19">
        <v>0</v>
      </c>
      <c r="E9" s="20">
        <v>0</v>
      </c>
    </row>
    <row r="10" spans="1:5" ht="30.75" customHeight="1" x14ac:dyDescent="0.2">
      <c r="A10" s="21" t="s">
        <v>15</v>
      </c>
      <c r="B10" s="21" t="s">
        <v>16</v>
      </c>
      <c r="C10" s="19" t="s">
        <v>17</v>
      </c>
      <c r="D10" s="19">
        <v>0</v>
      </c>
      <c r="E10" s="20">
        <v>0</v>
      </c>
    </row>
    <row r="11" spans="1:5" ht="25.5" x14ac:dyDescent="0.2">
      <c r="A11" s="21" t="s">
        <v>18</v>
      </c>
      <c r="B11" s="21" t="s">
        <v>19</v>
      </c>
      <c r="C11" s="19" t="s">
        <v>20</v>
      </c>
      <c r="D11" s="19">
        <v>0</v>
      </c>
      <c r="E11" s="20">
        <v>0</v>
      </c>
    </row>
    <row r="12" spans="1:5" ht="63.75" x14ac:dyDescent="0.2">
      <c r="A12" s="23" t="s">
        <v>21</v>
      </c>
      <c r="B12" s="23" t="s">
        <v>22</v>
      </c>
      <c r="C12" s="19">
        <v>2053000.44</v>
      </c>
      <c r="D12" s="19">
        <v>156219.73000000001</v>
      </c>
      <c r="E12" s="20">
        <v>0</v>
      </c>
    </row>
    <row r="13" spans="1:5" ht="63.75" x14ac:dyDescent="0.2">
      <c r="A13" s="23" t="s">
        <v>21</v>
      </c>
      <c r="B13" s="23" t="s">
        <v>22</v>
      </c>
      <c r="C13" s="19">
        <v>2071413</v>
      </c>
      <c r="D13" s="19">
        <v>0</v>
      </c>
      <c r="E13" s="20">
        <v>0</v>
      </c>
    </row>
    <row r="14" spans="1:5" ht="76.5" x14ac:dyDescent="0.2">
      <c r="A14" s="21" t="s">
        <v>23</v>
      </c>
      <c r="B14" s="21" t="s">
        <v>24</v>
      </c>
      <c r="C14" s="19">
        <v>2915524</v>
      </c>
      <c r="D14" s="19">
        <v>2592929.56</v>
      </c>
      <c r="E14" s="20">
        <v>107070.44</v>
      </c>
    </row>
    <row r="15" spans="1:5" ht="25.5" x14ac:dyDescent="0.2">
      <c r="A15" s="21" t="s">
        <v>25</v>
      </c>
      <c r="B15" s="21" t="s">
        <v>26</v>
      </c>
      <c r="C15" s="19">
        <v>371454603.69999999</v>
      </c>
      <c r="D15" s="19">
        <v>0</v>
      </c>
      <c r="E15" s="20">
        <v>0</v>
      </c>
    </row>
    <row r="16" spans="1:5" ht="38.25" x14ac:dyDescent="0.2">
      <c r="A16" s="21" t="s">
        <v>27</v>
      </c>
      <c r="B16" s="21" t="s">
        <v>28</v>
      </c>
      <c r="C16" s="19">
        <v>299380221</v>
      </c>
      <c r="D16" s="19">
        <v>0</v>
      </c>
      <c r="E16" s="20">
        <v>0</v>
      </c>
    </row>
    <row r="17" spans="1:5" ht="38.25" x14ac:dyDescent="0.2">
      <c r="A17" s="21" t="s">
        <v>29</v>
      </c>
      <c r="B17" s="21" t="s">
        <v>28</v>
      </c>
      <c r="C17" s="19">
        <v>36233753</v>
      </c>
      <c r="D17" s="19">
        <v>0</v>
      </c>
      <c r="E17" s="20">
        <v>0</v>
      </c>
    </row>
    <row r="18" spans="1:5" ht="38.25" x14ac:dyDescent="0.2">
      <c r="A18" s="21" t="s">
        <v>30</v>
      </c>
      <c r="B18" s="21" t="s">
        <v>28</v>
      </c>
      <c r="C18" s="19">
        <v>10597389.140000001</v>
      </c>
      <c r="D18" s="19">
        <v>0</v>
      </c>
      <c r="E18" s="20">
        <v>0</v>
      </c>
    </row>
    <row r="19" spans="1:5" ht="38.25" x14ac:dyDescent="0.2">
      <c r="A19" s="21" t="s">
        <v>31</v>
      </c>
      <c r="B19" s="21" t="s">
        <v>28</v>
      </c>
      <c r="C19" s="19">
        <v>50630874</v>
      </c>
      <c r="D19" s="19">
        <v>0</v>
      </c>
      <c r="E19" s="20">
        <v>0</v>
      </c>
    </row>
    <row r="20" spans="1:5" ht="38.25" x14ac:dyDescent="0.2">
      <c r="A20" s="24" t="s">
        <v>32</v>
      </c>
      <c r="B20" s="24" t="s">
        <v>33</v>
      </c>
      <c r="C20" s="25">
        <v>6898308.4800000004</v>
      </c>
      <c r="D20" s="25">
        <v>6898308.4800000004</v>
      </c>
      <c r="E20" s="20">
        <v>0</v>
      </c>
    </row>
    <row r="21" spans="1:5" ht="38.25" x14ac:dyDescent="0.2">
      <c r="A21" s="24" t="s">
        <v>34</v>
      </c>
      <c r="B21" s="24" t="s">
        <v>35</v>
      </c>
      <c r="C21" s="25">
        <v>4191194.45</v>
      </c>
      <c r="D21" s="25">
        <v>4191194.45</v>
      </c>
      <c r="E21" s="20">
        <v>0</v>
      </c>
    </row>
    <row r="22" spans="1:5" ht="63.75" x14ac:dyDescent="0.2">
      <c r="A22" s="21" t="s">
        <v>36</v>
      </c>
      <c r="B22" s="21" t="s">
        <v>37</v>
      </c>
      <c r="C22" s="19">
        <v>550448.36</v>
      </c>
      <c r="D22" s="19">
        <f>+C22</f>
        <v>550448.36</v>
      </c>
      <c r="E22" s="20">
        <v>0</v>
      </c>
    </row>
    <row r="23" spans="1:5" ht="114.75" x14ac:dyDescent="0.2">
      <c r="A23" s="26" t="s">
        <v>38</v>
      </c>
      <c r="B23" s="26" t="s">
        <v>39</v>
      </c>
      <c r="C23" s="27">
        <v>1065050</v>
      </c>
      <c r="D23" s="27">
        <v>1065050</v>
      </c>
      <c r="E23" s="20">
        <v>0</v>
      </c>
    </row>
    <row r="24" spans="1:5" ht="51" x14ac:dyDescent="0.2">
      <c r="A24" s="21" t="s">
        <v>40</v>
      </c>
      <c r="B24" s="21" t="s">
        <v>41</v>
      </c>
      <c r="C24" s="19">
        <v>212170901.75999999</v>
      </c>
      <c r="D24" s="19">
        <v>212170901.75999999</v>
      </c>
      <c r="E24" s="20">
        <v>17805283.57</v>
      </c>
    </row>
    <row r="25" spans="1:5" ht="76.5" x14ac:dyDescent="0.2">
      <c r="A25" s="21" t="s">
        <v>42</v>
      </c>
      <c r="B25" s="21" t="s">
        <v>43</v>
      </c>
      <c r="C25" s="19">
        <v>13505247.720000001</v>
      </c>
      <c r="D25" s="19">
        <v>13505247.699999999</v>
      </c>
      <c r="E25" s="20">
        <v>0</v>
      </c>
    </row>
    <row r="26" spans="1:5" ht="38.25" x14ac:dyDescent="0.2">
      <c r="A26" s="17" t="s">
        <v>44</v>
      </c>
      <c r="B26" s="17" t="s">
        <v>45</v>
      </c>
      <c r="C26" s="19">
        <v>16253867.390000001</v>
      </c>
      <c r="D26" s="19">
        <v>16253867.390000001</v>
      </c>
      <c r="E26" s="20">
        <v>0</v>
      </c>
    </row>
    <row r="27" spans="1:5" ht="25.5" x14ac:dyDescent="0.2">
      <c r="A27" s="17" t="s">
        <v>46</v>
      </c>
      <c r="B27" s="17" t="s">
        <v>47</v>
      </c>
      <c r="C27" s="19">
        <v>397000</v>
      </c>
      <c r="D27" s="19">
        <v>397000</v>
      </c>
      <c r="E27" s="20">
        <v>0</v>
      </c>
    </row>
    <row r="28" spans="1:5" ht="38.25" x14ac:dyDescent="0.2">
      <c r="A28" s="17" t="s">
        <v>48</v>
      </c>
      <c r="B28" s="17" t="s">
        <v>47</v>
      </c>
      <c r="C28" s="19">
        <v>236000</v>
      </c>
      <c r="D28" s="19">
        <v>236000</v>
      </c>
      <c r="E28" s="20">
        <v>0</v>
      </c>
    </row>
    <row r="29" spans="1:5" ht="38.25" x14ac:dyDescent="0.2">
      <c r="A29" s="21" t="s">
        <v>49</v>
      </c>
      <c r="B29" s="21" t="s">
        <v>50</v>
      </c>
      <c r="C29" s="19">
        <v>24295867</v>
      </c>
      <c r="D29" s="19">
        <v>24295867</v>
      </c>
      <c r="E29" s="20">
        <f>+C29-D29</f>
        <v>0</v>
      </c>
    </row>
    <row r="30" spans="1:5" ht="140.25" x14ac:dyDescent="0.2">
      <c r="A30" s="21" t="s">
        <v>51</v>
      </c>
      <c r="B30" s="21" t="s">
        <v>52</v>
      </c>
      <c r="C30" s="19">
        <v>14650141.140000001</v>
      </c>
      <c r="D30" s="19">
        <f>+C30</f>
        <v>14650141.140000001</v>
      </c>
      <c r="E30" s="20">
        <v>0</v>
      </c>
    </row>
    <row r="31" spans="1:5" ht="38.25" x14ac:dyDescent="0.2">
      <c r="A31" s="21" t="s">
        <v>53</v>
      </c>
      <c r="B31" s="21" t="s">
        <v>54</v>
      </c>
      <c r="C31" s="19">
        <v>6354104.9000000004</v>
      </c>
      <c r="D31" s="19">
        <v>6354104.9000000004</v>
      </c>
      <c r="E31" s="20">
        <v>0</v>
      </c>
    </row>
    <row r="32" spans="1:5" ht="76.5" x14ac:dyDescent="0.2">
      <c r="A32" s="17" t="s">
        <v>55</v>
      </c>
      <c r="B32" s="17" t="s">
        <v>56</v>
      </c>
      <c r="C32" s="19">
        <v>0</v>
      </c>
      <c r="D32" s="19">
        <v>18045858.07</v>
      </c>
      <c r="E32" s="20">
        <v>6380080.1200000001</v>
      </c>
    </row>
    <row r="33" spans="1:5" ht="63.75" x14ac:dyDescent="0.2">
      <c r="A33" s="17" t="s">
        <v>57</v>
      </c>
      <c r="B33" s="17" t="s">
        <v>58</v>
      </c>
      <c r="C33" s="19">
        <v>4708000</v>
      </c>
      <c r="D33" s="19">
        <v>3327000</v>
      </c>
      <c r="E33" s="20">
        <v>0</v>
      </c>
    </row>
    <row r="34" spans="1:5" ht="38.25" x14ac:dyDescent="0.2">
      <c r="A34" s="23" t="s">
        <v>55</v>
      </c>
      <c r="B34" s="23" t="s">
        <v>59</v>
      </c>
      <c r="C34" s="19">
        <v>0</v>
      </c>
      <c r="D34" s="19">
        <v>0</v>
      </c>
      <c r="E34" s="20">
        <v>87498985.400000006</v>
      </c>
    </row>
    <row r="35" spans="1:5" ht="38.25" x14ac:dyDescent="0.2">
      <c r="A35" s="23" t="s">
        <v>60</v>
      </c>
      <c r="B35" s="23" t="s">
        <v>59</v>
      </c>
      <c r="C35" s="19">
        <v>0</v>
      </c>
      <c r="D35" s="19">
        <v>0</v>
      </c>
      <c r="E35" s="20">
        <v>31907.17</v>
      </c>
    </row>
    <row r="36" spans="1:5" ht="63.75" x14ac:dyDescent="0.2">
      <c r="A36" s="21" t="s">
        <v>61</v>
      </c>
      <c r="B36" s="21" t="s">
        <v>62</v>
      </c>
      <c r="C36" s="28">
        <v>21913193.699999999</v>
      </c>
      <c r="D36" s="28">
        <v>21913193.699999999</v>
      </c>
      <c r="E36" s="20">
        <f>C36-D36</f>
        <v>0</v>
      </c>
    </row>
    <row r="37" spans="1:5" ht="63.75" x14ac:dyDescent="0.2">
      <c r="A37" s="29" t="s">
        <v>285</v>
      </c>
      <c r="B37" s="30" t="s">
        <v>63</v>
      </c>
      <c r="C37" s="31">
        <v>8015815.2400000002</v>
      </c>
      <c r="D37" s="31">
        <v>8015815.2400000002</v>
      </c>
      <c r="E37" s="32">
        <v>0</v>
      </c>
    </row>
    <row r="38" spans="1:5" ht="51" x14ac:dyDescent="0.2">
      <c r="A38" s="29" t="s">
        <v>286</v>
      </c>
      <c r="B38" s="30" t="s">
        <v>64</v>
      </c>
      <c r="C38" s="31">
        <v>4192970</v>
      </c>
      <c r="D38" s="31">
        <v>4192970</v>
      </c>
      <c r="E38" s="32">
        <v>0</v>
      </c>
    </row>
    <row r="39" spans="1:5" ht="25.5" x14ac:dyDescent="0.2">
      <c r="A39" s="21" t="s">
        <v>65</v>
      </c>
      <c r="B39" s="21" t="s">
        <v>66</v>
      </c>
      <c r="C39" s="19">
        <v>281561523.14999998</v>
      </c>
      <c r="D39" s="19">
        <v>281561523.14999998</v>
      </c>
      <c r="E39" s="20">
        <v>0</v>
      </c>
    </row>
    <row r="40" spans="1:5" ht="102" x14ac:dyDescent="0.2">
      <c r="A40" s="17" t="s">
        <v>67</v>
      </c>
      <c r="B40" s="17" t="s">
        <v>68</v>
      </c>
      <c r="C40" s="19">
        <v>446814.36</v>
      </c>
      <c r="D40" s="19">
        <v>446814.36</v>
      </c>
      <c r="E40" s="20">
        <v>0</v>
      </c>
    </row>
    <row r="41" spans="1:5" ht="38.25" x14ac:dyDescent="0.2">
      <c r="A41" s="21" t="s">
        <v>69</v>
      </c>
      <c r="B41" s="21" t="s">
        <v>70</v>
      </c>
      <c r="C41" s="25">
        <v>126058</v>
      </c>
      <c r="D41" s="25">
        <f>C41</f>
        <v>126058</v>
      </c>
      <c r="E41" s="20">
        <v>0</v>
      </c>
    </row>
    <row r="42" spans="1:5" ht="25.5" x14ac:dyDescent="0.2">
      <c r="A42" s="21" t="s">
        <v>71</v>
      </c>
      <c r="B42" s="21" t="s">
        <v>70</v>
      </c>
      <c r="C42" s="25">
        <v>876942</v>
      </c>
      <c r="D42" s="25">
        <f>C42</f>
        <v>876942</v>
      </c>
      <c r="E42" s="20">
        <v>0</v>
      </c>
    </row>
    <row r="43" spans="1:5" ht="51" x14ac:dyDescent="0.2">
      <c r="A43" s="17" t="s">
        <v>72</v>
      </c>
      <c r="B43" s="17" t="s">
        <v>73</v>
      </c>
      <c r="C43" s="19">
        <v>110775</v>
      </c>
      <c r="D43" s="19">
        <v>0</v>
      </c>
      <c r="E43" s="20">
        <f>C43-D43</f>
        <v>110775</v>
      </c>
    </row>
    <row r="44" spans="1:5" ht="38.25" x14ac:dyDescent="0.2">
      <c r="A44" s="17" t="s">
        <v>74</v>
      </c>
      <c r="B44" s="17" t="s">
        <v>75</v>
      </c>
      <c r="C44" s="19">
        <v>64560</v>
      </c>
      <c r="D44" s="19">
        <v>0</v>
      </c>
      <c r="E44" s="20">
        <f>C44-D44</f>
        <v>64560</v>
      </c>
    </row>
    <row r="45" spans="1:5" ht="102" x14ac:dyDescent="0.2">
      <c r="A45" s="33" t="s">
        <v>76</v>
      </c>
      <c r="B45" s="33" t="s">
        <v>77</v>
      </c>
      <c r="C45" s="22">
        <v>241429</v>
      </c>
      <c r="D45" s="22">
        <v>241429</v>
      </c>
      <c r="E45" s="34">
        <v>0</v>
      </c>
    </row>
    <row r="46" spans="1:5" ht="114.75" x14ac:dyDescent="0.2">
      <c r="A46" s="33" t="s">
        <v>78</v>
      </c>
      <c r="B46" s="33" t="s">
        <v>79</v>
      </c>
      <c r="C46" s="22">
        <v>1068385</v>
      </c>
      <c r="D46" s="22">
        <v>1068385</v>
      </c>
      <c r="E46" s="34">
        <v>0</v>
      </c>
    </row>
    <row r="47" spans="1:5" ht="89.25" x14ac:dyDescent="0.2">
      <c r="A47" s="35" t="s">
        <v>80</v>
      </c>
      <c r="B47" s="35" t="s">
        <v>81</v>
      </c>
      <c r="C47" s="36">
        <v>9494185</v>
      </c>
      <c r="D47" s="36">
        <v>3309070.02</v>
      </c>
      <c r="E47" s="37">
        <v>0</v>
      </c>
    </row>
    <row r="48" spans="1:5" ht="38.25" x14ac:dyDescent="0.2">
      <c r="A48" s="21" t="s">
        <v>55</v>
      </c>
      <c r="B48" s="21" t="s">
        <v>82</v>
      </c>
      <c r="C48" s="19">
        <v>6742495</v>
      </c>
      <c r="D48" s="19">
        <v>6742495</v>
      </c>
      <c r="E48" s="20">
        <v>0</v>
      </c>
    </row>
    <row r="49" spans="1:5" ht="102" x14ac:dyDescent="0.2">
      <c r="A49" s="23" t="s">
        <v>83</v>
      </c>
      <c r="B49" s="23" t="s">
        <v>84</v>
      </c>
      <c r="C49" s="36">
        <v>19940912.350000001</v>
      </c>
      <c r="D49" s="36">
        <v>19940912.350000001</v>
      </c>
      <c r="E49" s="20">
        <v>0</v>
      </c>
    </row>
    <row r="50" spans="1:5" ht="51" x14ac:dyDescent="0.2">
      <c r="A50" s="23" t="s">
        <v>85</v>
      </c>
      <c r="B50" s="23" t="s">
        <v>86</v>
      </c>
      <c r="C50" s="19">
        <v>6313823</v>
      </c>
      <c r="D50" s="19">
        <v>0</v>
      </c>
      <c r="E50" s="20">
        <v>0</v>
      </c>
    </row>
    <row r="51" spans="1:5" ht="25.5" x14ac:dyDescent="0.2">
      <c r="A51" s="23" t="s">
        <v>87</v>
      </c>
      <c r="B51" s="23" t="s">
        <v>88</v>
      </c>
      <c r="C51" s="19">
        <v>105180</v>
      </c>
      <c r="D51" s="19">
        <v>56000</v>
      </c>
      <c r="E51" s="20">
        <v>0</v>
      </c>
    </row>
    <row r="52" spans="1:5" ht="25.5" x14ac:dyDescent="0.2">
      <c r="A52" s="23" t="s">
        <v>89</v>
      </c>
      <c r="B52" s="23" t="s">
        <v>86</v>
      </c>
      <c r="C52" s="19">
        <f>6671000+3985688</f>
        <v>10656688</v>
      </c>
      <c r="D52" s="19">
        <v>0</v>
      </c>
      <c r="E52" s="20">
        <v>0</v>
      </c>
    </row>
    <row r="53" spans="1:5" ht="38.25" x14ac:dyDescent="0.2">
      <c r="A53" s="21" t="s">
        <v>49</v>
      </c>
      <c r="B53" s="21" t="s">
        <v>50</v>
      </c>
      <c r="C53" s="19">
        <v>698874</v>
      </c>
      <c r="D53" s="19">
        <v>698874</v>
      </c>
      <c r="E53" s="20">
        <f>+C53-D53</f>
        <v>0</v>
      </c>
    </row>
    <row r="54" spans="1:5" ht="51" x14ac:dyDescent="0.2">
      <c r="A54" s="21" t="s">
        <v>90</v>
      </c>
      <c r="B54" s="21" t="s">
        <v>91</v>
      </c>
      <c r="C54" s="36">
        <v>19831317.32</v>
      </c>
      <c r="D54" s="19">
        <v>19831317.32</v>
      </c>
      <c r="E54" s="20">
        <v>0</v>
      </c>
    </row>
    <row r="55" spans="1:5" ht="102" x14ac:dyDescent="0.2">
      <c r="A55" s="21" t="s">
        <v>92</v>
      </c>
      <c r="B55" s="21" t="s">
        <v>93</v>
      </c>
      <c r="C55" s="36">
        <v>34454213</v>
      </c>
      <c r="D55" s="19">
        <v>0</v>
      </c>
      <c r="E55" s="20">
        <v>0</v>
      </c>
    </row>
    <row r="56" spans="1:5" ht="51" x14ac:dyDescent="0.2">
      <c r="A56" s="21" t="s">
        <v>94</v>
      </c>
      <c r="B56" s="21" t="s">
        <v>95</v>
      </c>
      <c r="C56" s="36">
        <v>1400000</v>
      </c>
      <c r="D56" s="36">
        <v>1400000</v>
      </c>
      <c r="E56" s="20">
        <v>0</v>
      </c>
    </row>
    <row r="57" spans="1:5" ht="63.75" x14ac:dyDescent="0.2">
      <c r="A57" s="21" t="s">
        <v>96</v>
      </c>
      <c r="B57" s="21" t="s">
        <v>97</v>
      </c>
      <c r="C57" s="36">
        <v>744000</v>
      </c>
      <c r="D57" s="19">
        <v>33000</v>
      </c>
      <c r="E57" s="20">
        <v>0</v>
      </c>
    </row>
    <row r="58" spans="1:5" ht="63.75" x14ac:dyDescent="0.2">
      <c r="A58" s="21" t="s">
        <v>98</v>
      </c>
      <c r="B58" s="21" t="s">
        <v>99</v>
      </c>
      <c r="C58" s="36">
        <v>630965</v>
      </c>
      <c r="D58" s="19">
        <v>0</v>
      </c>
      <c r="E58" s="20">
        <v>0</v>
      </c>
    </row>
    <row r="59" spans="1:5" ht="51" x14ac:dyDescent="0.2">
      <c r="A59" s="21" t="s">
        <v>100</v>
      </c>
      <c r="B59" s="21" t="s">
        <v>101</v>
      </c>
      <c r="C59" s="36">
        <v>9514891.4299999997</v>
      </c>
      <c r="D59" s="36">
        <v>9514891.4299999997</v>
      </c>
      <c r="E59" s="20">
        <v>0</v>
      </c>
    </row>
    <row r="60" spans="1:5" ht="38.25" x14ac:dyDescent="0.2">
      <c r="A60" s="17" t="s">
        <v>102</v>
      </c>
      <c r="B60" s="17" t="s">
        <v>103</v>
      </c>
      <c r="C60" s="19">
        <v>0</v>
      </c>
      <c r="D60" s="19">
        <v>372500</v>
      </c>
      <c r="E60" s="20">
        <v>0</v>
      </c>
    </row>
    <row r="61" spans="1:5" ht="63.75" x14ac:dyDescent="0.2">
      <c r="A61" s="17" t="s">
        <v>104</v>
      </c>
      <c r="B61" s="17" t="s">
        <v>105</v>
      </c>
      <c r="C61" s="19">
        <v>21293522.780000001</v>
      </c>
      <c r="D61" s="19">
        <v>21293522.780000001</v>
      </c>
      <c r="E61" s="20">
        <v>0</v>
      </c>
    </row>
    <row r="62" spans="1:5" ht="63.75" x14ac:dyDescent="0.2">
      <c r="A62" s="17" t="s">
        <v>104</v>
      </c>
      <c r="B62" s="17" t="s">
        <v>106</v>
      </c>
      <c r="C62" s="19">
        <v>637500</v>
      </c>
      <c r="D62" s="19">
        <v>0</v>
      </c>
      <c r="E62" s="20">
        <v>0</v>
      </c>
    </row>
    <row r="63" spans="1:5" ht="127.5" x14ac:dyDescent="0.2">
      <c r="A63" s="17" t="s">
        <v>107</v>
      </c>
      <c r="B63" s="17" t="s">
        <v>108</v>
      </c>
      <c r="C63" s="19">
        <v>24783036.16</v>
      </c>
      <c r="D63" s="19">
        <v>24783036.16</v>
      </c>
      <c r="E63" s="20">
        <v>0</v>
      </c>
    </row>
    <row r="64" spans="1:5" ht="114.75" x14ac:dyDescent="0.2">
      <c r="A64" s="17" t="s">
        <v>109</v>
      </c>
      <c r="B64" s="17" t="s">
        <v>110</v>
      </c>
      <c r="C64" s="19">
        <v>6473496.1900000004</v>
      </c>
      <c r="D64" s="19">
        <v>6473496.1900000004</v>
      </c>
      <c r="E64" s="20">
        <v>0</v>
      </c>
    </row>
    <row r="65" spans="1:5" ht="38.25" x14ac:dyDescent="0.2">
      <c r="A65" s="21" t="s">
        <v>111</v>
      </c>
      <c r="B65" s="21" t="s">
        <v>112</v>
      </c>
      <c r="C65" s="19">
        <v>943319</v>
      </c>
      <c r="D65" s="19">
        <v>943319</v>
      </c>
      <c r="E65" s="20">
        <v>0</v>
      </c>
    </row>
    <row r="66" spans="1:5" ht="38.25" x14ac:dyDescent="0.2">
      <c r="A66" s="21" t="s">
        <v>111</v>
      </c>
      <c r="B66" s="21" t="s">
        <v>112</v>
      </c>
      <c r="C66" s="19">
        <v>2287920.8099999996</v>
      </c>
      <c r="D66" s="19">
        <f>4345007.81-2057087</f>
        <v>2287920.8099999996</v>
      </c>
      <c r="E66" s="20">
        <v>0</v>
      </c>
    </row>
    <row r="67" spans="1:5" ht="38.25" x14ac:dyDescent="0.2">
      <c r="A67" s="21" t="s">
        <v>111</v>
      </c>
      <c r="B67" s="21" t="s">
        <v>112</v>
      </c>
      <c r="C67" s="19">
        <v>2083030.8600000003</v>
      </c>
      <c r="D67" s="19">
        <v>2083030.8600000003</v>
      </c>
      <c r="E67" s="20">
        <v>0</v>
      </c>
    </row>
    <row r="68" spans="1:5" ht="38.25" x14ac:dyDescent="0.2">
      <c r="A68" s="21" t="s">
        <v>111</v>
      </c>
      <c r="B68" s="21" t="s">
        <v>112</v>
      </c>
      <c r="C68" s="19">
        <v>554117.81000000006</v>
      </c>
      <c r="D68" s="19">
        <v>554117.81000000006</v>
      </c>
      <c r="E68" s="20">
        <v>0</v>
      </c>
    </row>
    <row r="69" spans="1:5" ht="38.25" x14ac:dyDescent="0.2">
      <c r="A69" s="21" t="s">
        <v>111</v>
      </c>
      <c r="B69" s="21" t="s">
        <v>112</v>
      </c>
      <c r="C69" s="19">
        <v>3639878.3900000006</v>
      </c>
      <c r="D69" s="19">
        <v>3639878.3900000006</v>
      </c>
      <c r="E69" s="20">
        <v>0</v>
      </c>
    </row>
    <row r="70" spans="1:5" ht="38.25" x14ac:dyDescent="0.2">
      <c r="A70" s="21" t="s">
        <v>111</v>
      </c>
      <c r="B70" s="21" t="s">
        <v>112</v>
      </c>
      <c r="C70" s="19">
        <v>153663.44999999995</v>
      </c>
      <c r="D70" s="19">
        <v>153663.44999999995</v>
      </c>
      <c r="E70" s="20">
        <v>0</v>
      </c>
    </row>
    <row r="71" spans="1:5" ht="38.25" x14ac:dyDescent="0.2">
      <c r="A71" s="21" t="s">
        <v>111</v>
      </c>
      <c r="B71" s="21" t="s">
        <v>112</v>
      </c>
      <c r="C71" s="19">
        <v>215141.31</v>
      </c>
      <c r="D71" s="19">
        <v>215141.31</v>
      </c>
      <c r="E71" s="20">
        <v>0</v>
      </c>
    </row>
    <row r="72" spans="1:5" ht="38.25" x14ac:dyDescent="0.2">
      <c r="A72" s="21" t="s">
        <v>111</v>
      </c>
      <c r="B72" s="21" t="s">
        <v>112</v>
      </c>
      <c r="C72" s="19">
        <v>720790.5299999998</v>
      </c>
      <c r="D72" s="19">
        <v>720790.5299999998</v>
      </c>
      <c r="E72" s="20">
        <v>0</v>
      </c>
    </row>
    <row r="73" spans="1:5" ht="38.25" x14ac:dyDescent="0.2">
      <c r="A73" s="21" t="s">
        <v>111</v>
      </c>
      <c r="B73" s="21" t="s">
        <v>113</v>
      </c>
      <c r="C73" s="19">
        <v>1929390.5199999996</v>
      </c>
      <c r="D73" s="19">
        <v>1929390.5199999996</v>
      </c>
      <c r="E73" s="20">
        <v>0</v>
      </c>
    </row>
    <row r="74" spans="1:5" ht="38.25" x14ac:dyDescent="0.2">
      <c r="A74" s="21" t="s">
        <v>111</v>
      </c>
      <c r="B74" s="21" t="s">
        <v>113</v>
      </c>
      <c r="C74" s="19">
        <v>48612.59</v>
      </c>
      <c r="D74" s="19">
        <v>48612.59</v>
      </c>
      <c r="E74" s="20">
        <v>0</v>
      </c>
    </row>
    <row r="75" spans="1:5" ht="38.25" x14ac:dyDescent="0.2">
      <c r="A75" s="21" t="s">
        <v>111</v>
      </c>
      <c r="B75" s="21" t="s">
        <v>113</v>
      </c>
      <c r="C75" s="19">
        <v>1439812.5899999999</v>
      </c>
      <c r="D75" s="19">
        <v>1439812.5899999999</v>
      </c>
      <c r="E75" s="20">
        <v>0</v>
      </c>
    </row>
    <row r="76" spans="1:5" ht="38.25" x14ac:dyDescent="0.2">
      <c r="A76" s="21" t="s">
        <v>111</v>
      </c>
      <c r="B76" s="21" t="s">
        <v>113</v>
      </c>
      <c r="C76" s="19">
        <v>162478.98000000001</v>
      </c>
      <c r="D76" s="19">
        <v>162478.98000000001</v>
      </c>
      <c r="E76" s="20">
        <v>0</v>
      </c>
    </row>
    <row r="77" spans="1:5" ht="38.25" x14ac:dyDescent="0.2">
      <c r="A77" s="21" t="s">
        <v>111</v>
      </c>
      <c r="B77" s="21" t="s">
        <v>113</v>
      </c>
      <c r="C77" s="19">
        <v>1641551.83</v>
      </c>
      <c r="D77" s="19">
        <v>1641551.83</v>
      </c>
      <c r="E77" s="20">
        <v>0</v>
      </c>
    </row>
    <row r="78" spans="1:5" ht="38.25" x14ac:dyDescent="0.2">
      <c r="A78" s="21" t="s">
        <v>111</v>
      </c>
      <c r="B78" s="21" t="s">
        <v>113</v>
      </c>
      <c r="C78" s="19">
        <v>360000</v>
      </c>
      <c r="D78" s="19">
        <v>360000</v>
      </c>
      <c r="E78" s="20">
        <v>0</v>
      </c>
    </row>
    <row r="79" spans="1:5" ht="38.25" x14ac:dyDescent="0.2">
      <c r="A79" s="21" t="s">
        <v>111</v>
      </c>
      <c r="B79" s="21" t="s">
        <v>113</v>
      </c>
      <c r="C79" s="19">
        <v>180000</v>
      </c>
      <c r="D79" s="19">
        <v>180000</v>
      </c>
      <c r="E79" s="20">
        <v>0</v>
      </c>
    </row>
    <row r="80" spans="1:5" ht="38.25" x14ac:dyDescent="0.2">
      <c r="A80" s="21" t="s">
        <v>111</v>
      </c>
      <c r="B80" s="21" t="s">
        <v>113</v>
      </c>
      <c r="C80" s="19">
        <v>70198.099999999991</v>
      </c>
      <c r="D80" s="19">
        <v>70198.099999999991</v>
      </c>
      <c r="E80" s="20">
        <v>0</v>
      </c>
    </row>
    <row r="81" spans="1:5" ht="38.25" x14ac:dyDescent="0.2">
      <c r="A81" s="21" t="s">
        <v>111</v>
      </c>
      <c r="B81" s="21" t="s">
        <v>113</v>
      </c>
      <c r="C81" s="19">
        <v>52553.89999999998</v>
      </c>
      <c r="D81" s="19">
        <v>52553.89999999998</v>
      </c>
      <c r="E81" s="20">
        <v>0</v>
      </c>
    </row>
    <row r="82" spans="1:5" ht="38.25" x14ac:dyDescent="0.2">
      <c r="A82" s="21" t="s">
        <v>111</v>
      </c>
      <c r="B82" s="21" t="s">
        <v>113</v>
      </c>
      <c r="C82" s="19">
        <v>61948</v>
      </c>
      <c r="D82" s="19">
        <v>61948</v>
      </c>
      <c r="E82" s="20">
        <v>0</v>
      </c>
    </row>
    <row r="83" spans="1:5" ht="38.25" x14ac:dyDescent="0.2">
      <c r="A83" s="21" t="s">
        <v>111</v>
      </c>
      <c r="B83" s="21" t="s">
        <v>113</v>
      </c>
      <c r="C83" s="19">
        <v>300000</v>
      </c>
      <c r="D83" s="19">
        <v>300000</v>
      </c>
      <c r="E83" s="20">
        <v>0</v>
      </c>
    </row>
    <row r="84" spans="1:5" ht="38.25" x14ac:dyDescent="0.2">
      <c r="A84" s="21" t="s">
        <v>111</v>
      </c>
      <c r="B84" s="21" t="s">
        <v>113</v>
      </c>
      <c r="C84" s="19">
        <v>485375.72</v>
      </c>
      <c r="D84" s="19">
        <v>485375.72</v>
      </c>
      <c r="E84" s="20">
        <v>0</v>
      </c>
    </row>
    <row r="85" spans="1:5" ht="38.25" x14ac:dyDescent="0.2">
      <c r="A85" s="21" t="s">
        <v>111</v>
      </c>
      <c r="B85" s="21" t="s">
        <v>113</v>
      </c>
      <c r="C85" s="19">
        <v>1469670</v>
      </c>
      <c r="D85" s="19">
        <v>1469670</v>
      </c>
      <c r="E85" s="20">
        <v>0</v>
      </c>
    </row>
    <row r="86" spans="1:5" ht="38.25" x14ac:dyDescent="0.2">
      <c r="A86" s="21" t="s">
        <v>111</v>
      </c>
      <c r="B86" s="21" t="s">
        <v>113</v>
      </c>
      <c r="C86" s="19">
        <v>478668</v>
      </c>
      <c r="D86" s="19">
        <v>478668</v>
      </c>
      <c r="E86" s="20">
        <v>0</v>
      </c>
    </row>
    <row r="87" spans="1:5" ht="38.25" x14ac:dyDescent="0.2">
      <c r="A87" s="21" t="s">
        <v>111</v>
      </c>
      <c r="B87" s="21" t="s">
        <v>113</v>
      </c>
      <c r="C87" s="19">
        <v>600000</v>
      </c>
      <c r="D87" s="19">
        <v>600000</v>
      </c>
      <c r="E87" s="20">
        <v>0</v>
      </c>
    </row>
    <row r="88" spans="1:5" ht="38.25" x14ac:dyDescent="0.2">
      <c r="A88" s="21" t="s">
        <v>111</v>
      </c>
      <c r="B88" s="21" t="s">
        <v>113</v>
      </c>
      <c r="C88" s="19">
        <v>400000</v>
      </c>
      <c r="D88" s="19">
        <v>400000</v>
      </c>
      <c r="E88" s="20">
        <v>0</v>
      </c>
    </row>
    <row r="89" spans="1:5" ht="38.25" x14ac:dyDescent="0.2">
      <c r="A89" s="21" t="s">
        <v>111</v>
      </c>
      <c r="B89" s="21" t="s">
        <v>113</v>
      </c>
      <c r="C89" s="19">
        <v>160000</v>
      </c>
      <c r="D89" s="19">
        <v>160000</v>
      </c>
      <c r="E89" s="20">
        <v>0</v>
      </c>
    </row>
    <row r="90" spans="1:5" ht="38.25" x14ac:dyDescent="0.2">
      <c r="A90" s="21" t="s">
        <v>111</v>
      </c>
      <c r="B90" s="21" t="s">
        <v>113</v>
      </c>
      <c r="C90" s="19">
        <v>1449750</v>
      </c>
      <c r="D90" s="19">
        <v>1449750</v>
      </c>
      <c r="E90" s="20">
        <v>0</v>
      </c>
    </row>
    <row r="91" spans="1:5" ht="38.25" x14ac:dyDescent="0.2">
      <c r="A91" s="21" t="s">
        <v>111</v>
      </c>
      <c r="B91" s="21" t="s">
        <v>113</v>
      </c>
      <c r="C91" s="19">
        <v>208800</v>
      </c>
      <c r="D91" s="19">
        <v>208800</v>
      </c>
      <c r="E91" s="20">
        <v>0</v>
      </c>
    </row>
    <row r="92" spans="1:5" ht="38.25" x14ac:dyDescent="0.2">
      <c r="A92" s="38" t="s">
        <v>114</v>
      </c>
      <c r="B92" s="21" t="s">
        <v>113</v>
      </c>
      <c r="C92" s="19">
        <v>2057087</v>
      </c>
      <c r="D92" s="19">
        <f>C92</f>
        <v>2057087</v>
      </c>
      <c r="E92" s="20">
        <v>0</v>
      </c>
    </row>
    <row r="93" spans="1:5" ht="89.25" x14ac:dyDescent="0.2">
      <c r="A93" s="23" t="s">
        <v>115</v>
      </c>
      <c r="B93" s="21" t="s">
        <v>289</v>
      </c>
      <c r="C93" s="19">
        <v>12798240</v>
      </c>
      <c r="D93" s="19">
        <v>12798240</v>
      </c>
      <c r="E93" s="20">
        <v>24780</v>
      </c>
    </row>
    <row r="94" spans="1:5" ht="25.5" x14ac:dyDescent="0.2">
      <c r="A94" s="17" t="s">
        <v>116</v>
      </c>
      <c r="B94" s="17" t="s">
        <v>117</v>
      </c>
      <c r="C94" s="19">
        <v>407233</v>
      </c>
      <c r="D94" s="19">
        <v>407233</v>
      </c>
      <c r="E94" s="34">
        <v>0</v>
      </c>
    </row>
    <row r="95" spans="1:5" ht="63.75" x14ac:dyDescent="0.2">
      <c r="A95" s="17" t="s">
        <v>118</v>
      </c>
      <c r="B95" s="39" t="s">
        <v>119</v>
      </c>
      <c r="C95" s="19">
        <v>10796080.07</v>
      </c>
      <c r="D95" s="19">
        <v>10796080.07</v>
      </c>
      <c r="E95" s="20">
        <v>0</v>
      </c>
    </row>
    <row r="96" spans="1:5" ht="38.25" x14ac:dyDescent="0.2">
      <c r="A96" s="21" t="s">
        <v>120</v>
      </c>
      <c r="B96" s="21" t="s">
        <v>121</v>
      </c>
      <c r="C96" s="19">
        <v>7896330.8700000001</v>
      </c>
      <c r="D96" s="19">
        <v>7896330.8700000001</v>
      </c>
      <c r="E96" s="20">
        <v>0</v>
      </c>
    </row>
    <row r="97" spans="1:5" ht="25.5" x14ac:dyDescent="0.2">
      <c r="A97" s="40" t="s">
        <v>122</v>
      </c>
      <c r="B97" s="40" t="s">
        <v>123</v>
      </c>
      <c r="C97" s="19">
        <f>25321322.06-3600000</f>
        <v>21721322.059999999</v>
      </c>
      <c r="D97" s="19">
        <f>20998756.53</f>
        <v>20998756.530000001</v>
      </c>
      <c r="E97" s="20">
        <v>0</v>
      </c>
    </row>
    <row r="98" spans="1:5" ht="25.5" x14ac:dyDescent="0.2">
      <c r="A98" s="40" t="s">
        <v>122</v>
      </c>
      <c r="B98" s="23" t="s">
        <v>124</v>
      </c>
      <c r="C98" s="19">
        <v>3600000</v>
      </c>
      <c r="D98" s="19">
        <v>3544898.63</v>
      </c>
      <c r="E98" s="20">
        <v>0</v>
      </c>
    </row>
    <row r="99" spans="1:5" ht="89.25" x14ac:dyDescent="0.2">
      <c r="A99" s="23" t="s">
        <v>122</v>
      </c>
      <c r="B99" s="21" t="s">
        <v>125</v>
      </c>
      <c r="C99" s="41">
        <v>271043.5</v>
      </c>
      <c r="D99" s="41">
        <v>271043.5</v>
      </c>
      <c r="E99" s="42">
        <v>0</v>
      </c>
    </row>
    <row r="100" spans="1:5" ht="38.25" x14ac:dyDescent="0.2">
      <c r="A100" s="21" t="s">
        <v>126</v>
      </c>
      <c r="B100" s="43" t="s">
        <v>127</v>
      </c>
      <c r="C100" s="19">
        <v>1299454.99</v>
      </c>
      <c r="D100" s="19">
        <v>1299454.99</v>
      </c>
      <c r="E100" s="20">
        <v>0</v>
      </c>
    </row>
    <row r="101" spans="1:5" ht="51" x14ac:dyDescent="0.2">
      <c r="A101" s="23" t="s">
        <v>128</v>
      </c>
      <c r="B101" s="23" t="s">
        <v>129</v>
      </c>
      <c r="C101" s="19">
        <v>223602223.75999999</v>
      </c>
      <c r="D101" s="19">
        <v>247203258.08999997</v>
      </c>
      <c r="E101" s="20">
        <v>0</v>
      </c>
    </row>
    <row r="102" spans="1:5" ht="63.75" x14ac:dyDescent="0.2">
      <c r="A102" s="44" t="s">
        <v>130</v>
      </c>
      <c r="B102" s="38" t="s">
        <v>131</v>
      </c>
      <c r="C102" s="45">
        <v>1228023.72</v>
      </c>
      <c r="D102" s="45">
        <v>1228023.72</v>
      </c>
      <c r="E102" s="46">
        <v>0</v>
      </c>
    </row>
    <row r="103" spans="1:5" ht="89.25" x14ac:dyDescent="0.2">
      <c r="A103" s="44" t="s">
        <v>132</v>
      </c>
      <c r="B103" s="38" t="s">
        <v>133</v>
      </c>
      <c r="C103" s="45">
        <v>383329.49</v>
      </c>
      <c r="D103" s="45">
        <v>383329.49</v>
      </c>
      <c r="E103" s="46">
        <v>0</v>
      </c>
    </row>
    <row r="104" spans="1:5" ht="114.75" x14ac:dyDescent="0.2">
      <c r="A104" s="44" t="s">
        <v>134</v>
      </c>
      <c r="B104" s="38" t="s">
        <v>135</v>
      </c>
      <c r="C104" s="45">
        <v>1399120.6</v>
      </c>
      <c r="D104" s="45">
        <v>1399120.6</v>
      </c>
      <c r="E104" s="46">
        <v>0</v>
      </c>
    </row>
    <row r="105" spans="1:5" ht="114.75" x14ac:dyDescent="0.2">
      <c r="A105" s="44" t="s">
        <v>136</v>
      </c>
      <c r="B105" s="38" t="s">
        <v>137</v>
      </c>
      <c r="C105" s="45">
        <v>1554394.3</v>
      </c>
      <c r="D105" s="45">
        <v>1554394.3</v>
      </c>
      <c r="E105" s="46">
        <v>0</v>
      </c>
    </row>
    <row r="106" spans="1:5" ht="76.5" x14ac:dyDescent="0.2">
      <c r="A106" s="44" t="s">
        <v>138</v>
      </c>
      <c r="B106" s="38" t="s">
        <v>139</v>
      </c>
      <c r="C106" s="45">
        <v>6134902.8099999996</v>
      </c>
      <c r="D106" s="45">
        <v>6134902.8099999996</v>
      </c>
      <c r="E106" s="46">
        <v>0</v>
      </c>
    </row>
    <row r="107" spans="1:5" ht="76.5" x14ac:dyDescent="0.2">
      <c r="A107" s="44" t="s">
        <v>140</v>
      </c>
      <c r="B107" s="38" t="s">
        <v>141</v>
      </c>
      <c r="C107" s="45">
        <v>508485.41</v>
      </c>
      <c r="D107" s="45">
        <v>508485.41</v>
      </c>
      <c r="E107" s="46">
        <v>0</v>
      </c>
    </row>
    <row r="108" spans="1:5" ht="76.5" x14ac:dyDescent="0.2">
      <c r="A108" s="44" t="s">
        <v>142</v>
      </c>
      <c r="B108" s="38" t="s">
        <v>143</v>
      </c>
      <c r="C108" s="45">
        <v>2996756.56</v>
      </c>
      <c r="D108" s="45">
        <v>2996756.56</v>
      </c>
      <c r="E108" s="46">
        <v>0</v>
      </c>
    </row>
    <row r="109" spans="1:5" x14ac:dyDescent="0.2">
      <c r="A109" s="21" t="s">
        <v>144</v>
      </c>
      <c r="B109" s="47" t="s">
        <v>145</v>
      </c>
      <c r="C109" s="48">
        <v>13039999.98</v>
      </c>
      <c r="D109" s="48">
        <v>13039999.98</v>
      </c>
      <c r="E109" s="49">
        <v>0</v>
      </c>
    </row>
    <row r="110" spans="1:5" ht="38.25" x14ac:dyDescent="0.2">
      <c r="A110" s="21" t="s">
        <v>146</v>
      </c>
      <c r="B110" s="47" t="s">
        <v>147</v>
      </c>
      <c r="C110" s="19">
        <v>760320</v>
      </c>
      <c r="D110" s="19">
        <v>0</v>
      </c>
      <c r="E110" s="49">
        <v>0</v>
      </c>
    </row>
    <row r="111" spans="1:5" ht="38.25" x14ac:dyDescent="0.2">
      <c r="A111" s="21" t="s">
        <v>148</v>
      </c>
      <c r="B111" s="47" t="s">
        <v>149</v>
      </c>
      <c r="C111" s="19">
        <v>537486.84</v>
      </c>
      <c r="D111" s="19">
        <v>0</v>
      </c>
      <c r="E111" s="49">
        <v>0</v>
      </c>
    </row>
    <row r="112" spans="1:5" ht="25.5" x14ac:dyDescent="0.2">
      <c r="A112" s="21" t="s">
        <v>150</v>
      </c>
      <c r="B112" s="47" t="s">
        <v>151</v>
      </c>
      <c r="C112" s="19">
        <v>677255.04</v>
      </c>
      <c r="D112" s="19">
        <v>0</v>
      </c>
      <c r="E112" s="49">
        <v>0</v>
      </c>
    </row>
    <row r="113" spans="1:5" ht="25.5" x14ac:dyDescent="0.2">
      <c r="A113" s="39" t="s">
        <v>152</v>
      </c>
      <c r="B113" s="26" t="s">
        <v>153</v>
      </c>
      <c r="C113" s="50">
        <v>6783810</v>
      </c>
      <c r="D113" s="50">
        <v>6783810</v>
      </c>
      <c r="E113" s="51">
        <v>0</v>
      </c>
    </row>
    <row r="114" spans="1:5" ht="102" x14ac:dyDescent="0.2">
      <c r="A114" s="39" t="s">
        <v>154</v>
      </c>
      <c r="B114" s="26" t="s">
        <v>155</v>
      </c>
      <c r="C114" s="50" t="s">
        <v>156</v>
      </c>
      <c r="D114" s="50" t="s">
        <v>157</v>
      </c>
      <c r="E114" s="51">
        <v>0</v>
      </c>
    </row>
    <row r="115" spans="1:5" ht="63.75" x14ac:dyDescent="0.2">
      <c r="A115" s="39" t="s">
        <v>158</v>
      </c>
      <c r="B115" s="26" t="s">
        <v>159</v>
      </c>
      <c r="C115" s="50" t="s">
        <v>160</v>
      </c>
      <c r="D115" s="50">
        <v>7440125792.6400003</v>
      </c>
      <c r="E115" s="51">
        <v>0</v>
      </c>
    </row>
    <row r="116" spans="1:5" ht="76.5" x14ac:dyDescent="0.2">
      <c r="A116" s="39" t="s">
        <v>161</v>
      </c>
      <c r="B116" s="26" t="s">
        <v>162</v>
      </c>
      <c r="C116" s="50">
        <v>215011696.25999999</v>
      </c>
      <c r="D116" s="50">
        <v>179963792.78</v>
      </c>
      <c r="E116" s="51">
        <v>0</v>
      </c>
    </row>
    <row r="117" spans="1:5" ht="140.25" x14ac:dyDescent="0.2">
      <c r="A117" s="39" t="s">
        <v>163</v>
      </c>
      <c r="B117" s="26" t="s">
        <v>164</v>
      </c>
      <c r="C117" s="50">
        <v>336604887.75</v>
      </c>
      <c r="D117" s="50">
        <v>44676213.359999999</v>
      </c>
      <c r="E117" s="51">
        <v>0</v>
      </c>
    </row>
    <row r="118" spans="1:5" ht="76.5" x14ac:dyDescent="0.2">
      <c r="A118" s="39" t="s">
        <v>165</v>
      </c>
      <c r="B118" s="26" t="s">
        <v>166</v>
      </c>
      <c r="C118" s="50">
        <v>26492450.079999998</v>
      </c>
      <c r="D118" s="50" t="s">
        <v>167</v>
      </c>
      <c r="E118" s="51">
        <v>0</v>
      </c>
    </row>
    <row r="119" spans="1:5" ht="140.25" x14ac:dyDescent="0.2">
      <c r="A119" s="39" t="s">
        <v>168</v>
      </c>
      <c r="B119" s="26" t="s">
        <v>169</v>
      </c>
      <c r="C119" s="50">
        <v>2969190</v>
      </c>
      <c r="D119" s="50">
        <v>0</v>
      </c>
      <c r="E119" s="51">
        <v>0</v>
      </c>
    </row>
    <row r="120" spans="1:5" ht="127.5" x14ac:dyDescent="0.2">
      <c r="A120" s="39" t="s">
        <v>170</v>
      </c>
      <c r="B120" s="26" t="s">
        <v>171</v>
      </c>
      <c r="C120" s="50">
        <v>591600</v>
      </c>
      <c r="D120" s="50">
        <v>5510947.2599999998</v>
      </c>
      <c r="E120" s="51">
        <v>0</v>
      </c>
    </row>
    <row r="121" spans="1:5" ht="114.75" x14ac:dyDescent="0.2">
      <c r="A121" s="39" t="s">
        <v>172</v>
      </c>
      <c r="B121" s="26" t="s">
        <v>173</v>
      </c>
      <c r="C121" s="50">
        <v>3133036</v>
      </c>
      <c r="D121" s="50">
        <v>0</v>
      </c>
      <c r="E121" s="51">
        <v>0</v>
      </c>
    </row>
    <row r="122" spans="1:5" ht="51" x14ac:dyDescent="0.2">
      <c r="A122" s="39" t="s">
        <v>174</v>
      </c>
      <c r="B122" s="26" t="s">
        <v>175</v>
      </c>
      <c r="C122" s="50">
        <v>83971020.170000002</v>
      </c>
      <c r="D122" s="50">
        <v>0</v>
      </c>
      <c r="E122" s="51">
        <v>0</v>
      </c>
    </row>
    <row r="123" spans="1:5" ht="102" x14ac:dyDescent="0.2">
      <c r="A123" s="39" t="s">
        <v>176</v>
      </c>
      <c r="B123" s="26" t="s">
        <v>177</v>
      </c>
      <c r="C123" s="50">
        <v>1775000</v>
      </c>
      <c r="D123" s="50">
        <v>0</v>
      </c>
      <c r="E123" s="51">
        <v>0</v>
      </c>
    </row>
    <row r="124" spans="1:5" ht="76.5" x14ac:dyDescent="0.2">
      <c r="A124" s="17" t="s">
        <v>178</v>
      </c>
      <c r="B124" s="17" t="s">
        <v>179</v>
      </c>
      <c r="C124" s="52" t="s">
        <v>180</v>
      </c>
      <c r="D124" s="52" t="s">
        <v>181</v>
      </c>
      <c r="E124" s="49">
        <v>0</v>
      </c>
    </row>
    <row r="125" spans="1:5" ht="114.75" x14ac:dyDescent="0.2">
      <c r="A125" s="53" t="s">
        <v>182</v>
      </c>
      <c r="B125" s="53" t="s">
        <v>183</v>
      </c>
      <c r="C125" s="54">
        <v>842956747.08000004</v>
      </c>
      <c r="D125" s="54">
        <v>738431823.5999999</v>
      </c>
      <c r="E125" s="49">
        <v>0</v>
      </c>
    </row>
    <row r="126" spans="1:5" ht="76.5" x14ac:dyDescent="0.2">
      <c r="A126" s="53" t="s">
        <v>182</v>
      </c>
      <c r="B126" s="53" t="s">
        <v>184</v>
      </c>
      <c r="C126" s="54">
        <f>19300039.41+10061453.51</f>
        <v>29361492.920000002</v>
      </c>
      <c r="D126" s="54">
        <v>0</v>
      </c>
      <c r="E126" s="49">
        <v>0</v>
      </c>
    </row>
    <row r="127" spans="1:5" ht="216.75" x14ac:dyDescent="0.2">
      <c r="A127" s="53" t="s">
        <v>182</v>
      </c>
      <c r="B127" s="53" t="s">
        <v>283</v>
      </c>
      <c r="C127" s="54">
        <f>245786.4+311935+3764700+316377.6+544000+277824+156110.2+226548+4547400+414360+1690312+196847+272000+34500+1224829.72+57652+39691.6+47447+61446.6+85680+107042+98509.88+3052.8+39547.2</f>
        <v>14763599</v>
      </c>
      <c r="D127" s="54">
        <v>2215117.04</v>
      </c>
      <c r="E127" s="49">
        <v>0</v>
      </c>
    </row>
    <row r="128" spans="1:5" ht="114.75" x14ac:dyDescent="0.2">
      <c r="A128" s="53" t="s">
        <v>182</v>
      </c>
      <c r="B128" s="53" t="s">
        <v>284</v>
      </c>
      <c r="C128" s="54">
        <f>12792562.2+2184672</f>
        <v>14977234.199999999</v>
      </c>
      <c r="D128" s="54">
        <v>12792562.17</v>
      </c>
      <c r="E128" s="49">
        <v>0</v>
      </c>
    </row>
    <row r="129" spans="1:5" ht="51" x14ac:dyDescent="0.2">
      <c r="A129" s="53" t="s">
        <v>182</v>
      </c>
      <c r="B129" s="53" t="s">
        <v>185</v>
      </c>
      <c r="C129" s="54">
        <f>3748230+250839</f>
        <v>3999069</v>
      </c>
      <c r="D129" s="54">
        <v>3999067.08</v>
      </c>
      <c r="E129" s="49">
        <v>0</v>
      </c>
    </row>
    <row r="130" spans="1:5" ht="76.5" x14ac:dyDescent="0.2">
      <c r="A130" s="53" t="s">
        <v>182</v>
      </c>
      <c r="B130" s="53" t="s">
        <v>186</v>
      </c>
      <c r="C130" s="54">
        <v>10000000</v>
      </c>
      <c r="D130" s="54">
        <v>10000000</v>
      </c>
      <c r="E130" s="49">
        <v>0</v>
      </c>
    </row>
    <row r="131" spans="1:5" ht="63.75" x14ac:dyDescent="0.2">
      <c r="A131" s="53" t="s">
        <v>182</v>
      </c>
      <c r="B131" s="53" t="s">
        <v>187</v>
      </c>
      <c r="C131" s="54">
        <v>3000000</v>
      </c>
      <c r="D131" s="54">
        <v>3000000</v>
      </c>
      <c r="E131" s="49">
        <v>0</v>
      </c>
    </row>
    <row r="132" spans="1:5" ht="178.5" x14ac:dyDescent="0.2">
      <c r="A132" s="53" t="s">
        <v>188</v>
      </c>
      <c r="B132" s="53" t="s">
        <v>189</v>
      </c>
      <c r="C132" s="54">
        <v>4000000</v>
      </c>
      <c r="D132" s="54">
        <v>0</v>
      </c>
      <c r="E132" s="49">
        <v>0</v>
      </c>
    </row>
    <row r="133" spans="1:5" ht="63.75" x14ac:dyDescent="0.2">
      <c r="A133" s="53" t="s">
        <v>182</v>
      </c>
      <c r="B133" s="53" t="s">
        <v>190</v>
      </c>
      <c r="C133" s="54">
        <f>1499991.36</f>
        <v>1499991.36</v>
      </c>
      <c r="D133" s="54">
        <v>0</v>
      </c>
      <c r="E133" s="49">
        <v>0</v>
      </c>
    </row>
    <row r="134" spans="1:5" ht="89.25" x14ac:dyDescent="0.2">
      <c r="A134" s="53" t="s">
        <v>191</v>
      </c>
      <c r="B134" s="53" t="s">
        <v>192</v>
      </c>
      <c r="C134" s="54">
        <f>99960+1399980</f>
        <v>1499940</v>
      </c>
      <c r="D134" s="54">
        <v>0</v>
      </c>
      <c r="E134" s="49">
        <v>0</v>
      </c>
    </row>
    <row r="135" spans="1:5" ht="102" x14ac:dyDescent="0.2">
      <c r="A135" s="53" t="s">
        <v>182</v>
      </c>
      <c r="B135" s="53" t="s">
        <v>193</v>
      </c>
      <c r="C135" s="54">
        <f>1499804.6+195.4</f>
        <v>1500000</v>
      </c>
      <c r="D135" s="54">
        <v>1500000</v>
      </c>
      <c r="E135" s="49">
        <v>0</v>
      </c>
    </row>
    <row r="136" spans="1:5" ht="76.5" x14ac:dyDescent="0.2">
      <c r="A136" s="53" t="s">
        <v>191</v>
      </c>
      <c r="B136" s="53" t="s">
        <v>194</v>
      </c>
      <c r="C136" s="54">
        <f>580191.4+400000</f>
        <v>980191.4</v>
      </c>
      <c r="D136" s="54">
        <v>0</v>
      </c>
      <c r="E136" s="49">
        <v>0</v>
      </c>
    </row>
    <row r="137" spans="1:5" ht="38.25" x14ac:dyDescent="0.2">
      <c r="A137" s="53" t="s">
        <v>191</v>
      </c>
      <c r="B137" s="53" t="s">
        <v>195</v>
      </c>
      <c r="C137" s="54">
        <v>51537816.530000001</v>
      </c>
      <c r="D137" s="54">
        <v>0</v>
      </c>
      <c r="E137" s="49">
        <v>0</v>
      </c>
    </row>
    <row r="138" spans="1:5" ht="127.5" x14ac:dyDescent="0.2">
      <c r="A138" s="53" t="s">
        <v>182</v>
      </c>
      <c r="B138" s="53" t="s">
        <v>196</v>
      </c>
      <c r="C138" s="54">
        <f>2041650+244700+2683535</f>
        <v>4969885</v>
      </c>
      <c r="D138" s="54">
        <v>2041647.56</v>
      </c>
      <c r="E138" s="49">
        <v>0</v>
      </c>
    </row>
    <row r="139" spans="1:5" ht="76.5" x14ac:dyDescent="0.2">
      <c r="A139" s="53" t="s">
        <v>188</v>
      </c>
      <c r="B139" s="53" t="s">
        <v>197</v>
      </c>
      <c r="C139" s="54">
        <f>419500+1623301.68+65424+4806000+1649529.86+659750</f>
        <v>9223505.5399999991</v>
      </c>
      <c r="D139" s="54">
        <v>484920.6</v>
      </c>
      <c r="E139" s="49">
        <v>0</v>
      </c>
    </row>
    <row r="140" spans="1:5" ht="63.75" x14ac:dyDescent="0.2">
      <c r="A140" s="55" t="s">
        <v>198</v>
      </c>
      <c r="B140" s="55" t="s">
        <v>199</v>
      </c>
      <c r="C140" s="56">
        <v>123372272.98000002</v>
      </c>
      <c r="D140" s="56">
        <v>119763225.56000002</v>
      </c>
      <c r="E140" s="46">
        <v>0</v>
      </c>
    </row>
    <row r="141" spans="1:5" ht="63.75" x14ac:dyDescent="0.2">
      <c r="A141" s="55" t="s">
        <v>200</v>
      </c>
      <c r="B141" s="55" t="s">
        <v>201</v>
      </c>
      <c r="C141" s="56">
        <v>27583952.82</v>
      </c>
      <c r="D141" s="56">
        <v>7989564.6199999982</v>
      </c>
      <c r="E141" s="46">
        <v>0</v>
      </c>
    </row>
    <row r="142" spans="1:5" ht="51" x14ac:dyDescent="0.2">
      <c r="A142" s="55" t="s">
        <v>202</v>
      </c>
      <c r="B142" s="55" t="s">
        <v>203</v>
      </c>
      <c r="C142" s="56">
        <v>29797998.039999999</v>
      </c>
      <c r="D142" s="56">
        <v>28284557.710000001</v>
      </c>
      <c r="E142" s="46">
        <v>0</v>
      </c>
    </row>
    <row r="143" spans="1:5" ht="51" x14ac:dyDescent="0.2">
      <c r="A143" s="55" t="s">
        <v>204</v>
      </c>
      <c r="B143" s="55" t="s">
        <v>205</v>
      </c>
      <c r="C143" s="56">
        <v>774963.90000000014</v>
      </c>
      <c r="D143" s="56">
        <v>774963.90000000014</v>
      </c>
      <c r="E143" s="46">
        <v>0</v>
      </c>
    </row>
    <row r="144" spans="1:5" ht="38.25" x14ac:dyDescent="0.2">
      <c r="A144" s="57" t="s">
        <v>206</v>
      </c>
      <c r="B144" s="57" t="s">
        <v>207</v>
      </c>
      <c r="C144" s="56">
        <v>1250000</v>
      </c>
      <c r="D144" s="56">
        <v>522432.56000000006</v>
      </c>
      <c r="E144" s="46">
        <v>0</v>
      </c>
    </row>
    <row r="145" spans="1:5" ht="114.75" x14ac:dyDescent="0.2">
      <c r="A145" s="57" t="s">
        <v>208</v>
      </c>
      <c r="B145" s="57" t="s">
        <v>209</v>
      </c>
      <c r="C145" s="58">
        <v>238669668.94999999</v>
      </c>
      <c r="D145" s="58">
        <v>99489299.280000001</v>
      </c>
      <c r="E145" s="46">
        <v>0</v>
      </c>
    </row>
    <row r="146" spans="1:5" ht="51" x14ac:dyDescent="0.2">
      <c r="A146" s="59" t="s">
        <v>277</v>
      </c>
      <c r="B146" s="59" t="s">
        <v>278</v>
      </c>
      <c r="C146" s="56">
        <v>34508074.560000002</v>
      </c>
      <c r="D146" s="56">
        <v>0</v>
      </c>
      <c r="E146" s="46">
        <v>0</v>
      </c>
    </row>
    <row r="147" spans="1:5" ht="76.5" x14ac:dyDescent="0.2">
      <c r="A147" s="59" t="s">
        <v>279</v>
      </c>
      <c r="B147" s="59" t="s">
        <v>280</v>
      </c>
      <c r="C147" s="56">
        <v>3572284.26</v>
      </c>
      <c r="D147" s="56">
        <v>0</v>
      </c>
      <c r="E147" s="46">
        <v>0</v>
      </c>
    </row>
    <row r="148" spans="1:5" ht="38.25" x14ac:dyDescent="0.2">
      <c r="A148" s="59" t="s">
        <v>281</v>
      </c>
      <c r="B148" s="59" t="s">
        <v>282</v>
      </c>
      <c r="C148" s="56">
        <v>396000000</v>
      </c>
      <c r="D148" s="56">
        <v>0</v>
      </c>
      <c r="E148" s="46">
        <v>0</v>
      </c>
    </row>
    <row r="149" spans="1:5" ht="38.25" x14ac:dyDescent="0.2">
      <c r="A149" s="60" t="s">
        <v>210</v>
      </c>
      <c r="B149" s="60" t="s">
        <v>211</v>
      </c>
      <c r="C149" s="61">
        <v>95865473.029999986</v>
      </c>
      <c r="D149" s="61">
        <v>30006202.82</v>
      </c>
      <c r="E149" s="62">
        <v>0</v>
      </c>
    </row>
    <row r="150" spans="1:5" ht="25.5" x14ac:dyDescent="0.2">
      <c r="A150" s="57" t="s">
        <v>212</v>
      </c>
      <c r="B150" s="57" t="s">
        <v>213</v>
      </c>
      <c r="C150" s="45">
        <v>99949998.840000004</v>
      </c>
      <c r="D150" s="45">
        <v>43072110.840000004</v>
      </c>
      <c r="E150" s="46">
        <v>0</v>
      </c>
    </row>
    <row r="151" spans="1:5" ht="213.75" customHeight="1" x14ac:dyDescent="0.2">
      <c r="A151" s="57" t="s">
        <v>214</v>
      </c>
      <c r="B151" s="57" t="s">
        <v>215</v>
      </c>
      <c r="C151" s="45">
        <f>88997594+67362350.7</f>
        <v>156359944.69999999</v>
      </c>
      <c r="D151" s="45">
        <v>23457786</v>
      </c>
      <c r="E151" s="46">
        <v>0</v>
      </c>
    </row>
    <row r="152" spans="1:5" ht="38.25" x14ac:dyDescent="0.2">
      <c r="A152" s="57" t="s">
        <v>216</v>
      </c>
      <c r="B152" s="57" t="s">
        <v>217</v>
      </c>
      <c r="C152" s="45">
        <v>105563693</v>
      </c>
      <c r="D152" s="45">
        <v>79639307.019999996</v>
      </c>
      <c r="E152" s="46">
        <v>0</v>
      </c>
    </row>
    <row r="153" spans="1:5" ht="51" x14ac:dyDescent="0.2">
      <c r="A153" s="57" t="s">
        <v>214</v>
      </c>
      <c r="B153" s="57" t="s">
        <v>218</v>
      </c>
      <c r="C153" s="45">
        <v>0</v>
      </c>
      <c r="D153" s="45">
        <v>18640423.07</v>
      </c>
      <c r="E153" s="46">
        <v>0</v>
      </c>
    </row>
    <row r="154" spans="1:5" ht="25.5" x14ac:dyDescent="0.2">
      <c r="A154" s="57" t="s">
        <v>214</v>
      </c>
      <c r="B154" s="57" t="s">
        <v>219</v>
      </c>
      <c r="C154" s="45">
        <v>0</v>
      </c>
      <c r="D154" s="45">
        <v>1910186.51</v>
      </c>
      <c r="E154" s="46">
        <v>0</v>
      </c>
    </row>
    <row r="155" spans="1:5" ht="38.25" x14ac:dyDescent="0.2">
      <c r="A155" s="57" t="s">
        <v>214</v>
      </c>
      <c r="B155" s="57" t="s">
        <v>220</v>
      </c>
      <c r="C155" s="45">
        <v>0</v>
      </c>
      <c r="D155" s="45">
        <v>38877594.340000004</v>
      </c>
      <c r="E155" s="46">
        <v>0</v>
      </c>
    </row>
    <row r="156" spans="1:5" ht="25.5" x14ac:dyDescent="0.2">
      <c r="A156" s="57" t="s">
        <v>214</v>
      </c>
      <c r="B156" s="57" t="s">
        <v>221</v>
      </c>
      <c r="C156" s="45">
        <v>0</v>
      </c>
      <c r="D156" s="45">
        <v>13511931.98</v>
      </c>
      <c r="E156" s="46">
        <v>0</v>
      </c>
    </row>
    <row r="157" spans="1:5" ht="38.25" x14ac:dyDescent="0.2">
      <c r="A157" s="57" t="s">
        <v>214</v>
      </c>
      <c r="B157" s="57" t="s">
        <v>222</v>
      </c>
      <c r="C157" s="45">
        <v>0</v>
      </c>
      <c r="D157" s="45">
        <v>42509641.340000004</v>
      </c>
      <c r="E157" s="46">
        <v>0</v>
      </c>
    </row>
    <row r="158" spans="1:5" ht="38.25" x14ac:dyDescent="0.2">
      <c r="A158" s="57" t="s">
        <v>214</v>
      </c>
      <c r="B158" s="57" t="s">
        <v>223</v>
      </c>
      <c r="C158" s="45">
        <v>0</v>
      </c>
      <c r="D158" s="45">
        <v>20046636.059999999</v>
      </c>
      <c r="E158" s="46">
        <v>0</v>
      </c>
    </row>
    <row r="159" spans="1:5" ht="51" x14ac:dyDescent="0.2">
      <c r="A159" s="57" t="s">
        <v>214</v>
      </c>
      <c r="B159" s="57" t="s">
        <v>224</v>
      </c>
      <c r="C159" s="45">
        <v>0</v>
      </c>
      <c r="D159" s="45">
        <v>266621.48</v>
      </c>
      <c r="E159" s="46">
        <v>0</v>
      </c>
    </row>
    <row r="160" spans="1:5" ht="25.5" x14ac:dyDescent="0.2">
      <c r="A160" s="57" t="s">
        <v>225</v>
      </c>
      <c r="B160" s="57" t="s">
        <v>226</v>
      </c>
      <c r="C160" s="45">
        <v>0</v>
      </c>
      <c r="D160" s="45">
        <v>30350378.32</v>
      </c>
      <c r="E160" s="46">
        <v>0</v>
      </c>
    </row>
    <row r="161" spans="1:5" ht="25.5" x14ac:dyDescent="0.2">
      <c r="A161" s="57" t="s">
        <v>225</v>
      </c>
      <c r="B161" s="57" t="s">
        <v>227</v>
      </c>
      <c r="C161" s="45">
        <v>0</v>
      </c>
      <c r="D161" s="45">
        <v>45886476.100000001</v>
      </c>
      <c r="E161" s="46">
        <v>0</v>
      </c>
    </row>
    <row r="162" spans="1:5" ht="25.5" x14ac:dyDescent="0.2">
      <c r="A162" s="57" t="s">
        <v>225</v>
      </c>
      <c r="B162" s="57" t="s">
        <v>228</v>
      </c>
      <c r="C162" s="45">
        <v>0</v>
      </c>
      <c r="D162" s="45">
        <v>15000000</v>
      </c>
      <c r="E162" s="46">
        <v>0</v>
      </c>
    </row>
    <row r="163" spans="1:5" ht="38.25" x14ac:dyDescent="0.2">
      <c r="A163" s="17" t="s">
        <v>229</v>
      </c>
      <c r="B163" s="17" t="s">
        <v>230</v>
      </c>
      <c r="C163" s="45">
        <v>0</v>
      </c>
      <c r="D163" s="52">
        <v>400000</v>
      </c>
      <c r="E163" s="46">
        <v>0</v>
      </c>
    </row>
    <row r="164" spans="1:5" ht="38.25" x14ac:dyDescent="0.2">
      <c r="A164" s="17" t="s">
        <v>229</v>
      </c>
      <c r="B164" s="17" t="s">
        <v>231</v>
      </c>
      <c r="C164" s="45">
        <v>0</v>
      </c>
      <c r="D164" s="52">
        <v>44451.199999999997</v>
      </c>
      <c r="E164" s="46">
        <v>0</v>
      </c>
    </row>
    <row r="165" spans="1:5" ht="76.5" x14ac:dyDescent="0.2">
      <c r="A165" s="17" t="s">
        <v>229</v>
      </c>
      <c r="B165" s="17" t="s">
        <v>232</v>
      </c>
      <c r="C165" s="45">
        <v>0</v>
      </c>
      <c r="D165" s="52">
        <v>1632050</v>
      </c>
      <c r="E165" s="46">
        <v>0</v>
      </c>
    </row>
    <row r="166" spans="1:5" ht="38.25" x14ac:dyDescent="0.2">
      <c r="A166" s="17" t="s">
        <v>229</v>
      </c>
      <c r="B166" s="17" t="s">
        <v>233</v>
      </c>
      <c r="C166" s="45">
        <v>0</v>
      </c>
      <c r="D166" s="52">
        <v>95894.99</v>
      </c>
      <c r="E166" s="46">
        <v>0</v>
      </c>
    </row>
    <row r="167" spans="1:5" ht="110.1" customHeight="1" x14ac:dyDescent="0.2">
      <c r="A167" s="17" t="s">
        <v>229</v>
      </c>
      <c r="B167" s="17" t="s">
        <v>234</v>
      </c>
      <c r="C167" s="45">
        <v>0</v>
      </c>
      <c r="D167" s="52">
        <v>2864263.68</v>
      </c>
      <c r="E167" s="46">
        <v>0</v>
      </c>
    </row>
    <row r="168" spans="1:5" ht="221.25" customHeight="1" x14ac:dyDescent="0.2">
      <c r="A168" s="33" t="s">
        <v>235</v>
      </c>
      <c r="B168" s="63" t="s">
        <v>287</v>
      </c>
      <c r="C168" s="64">
        <v>970426.25</v>
      </c>
      <c r="D168" s="64">
        <v>200335.52</v>
      </c>
      <c r="E168" s="65">
        <v>152204.23000000001</v>
      </c>
    </row>
    <row r="169" spans="1:5" ht="51" x14ac:dyDescent="0.2">
      <c r="A169" s="17" t="s">
        <v>236</v>
      </c>
      <c r="B169" s="17" t="s">
        <v>237</v>
      </c>
      <c r="C169" s="50">
        <v>31437937.199999999</v>
      </c>
      <c r="D169" s="50">
        <v>31437937.199999999</v>
      </c>
      <c r="E169" s="49">
        <v>0</v>
      </c>
    </row>
    <row r="170" spans="1:5" ht="51" x14ac:dyDescent="0.2">
      <c r="A170" s="17" t="s">
        <v>238</v>
      </c>
      <c r="B170" s="17" t="s">
        <v>237</v>
      </c>
      <c r="C170" s="50">
        <v>23835755.789999999</v>
      </c>
      <c r="D170" s="50">
        <v>23835755.789999999</v>
      </c>
      <c r="E170" s="49">
        <v>0</v>
      </c>
    </row>
    <row r="171" spans="1:5" ht="63.75" x14ac:dyDescent="0.2">
      <c r="A171" s="17" t="s">
        <v>239</v>
      </c>
      <c r="B171" s="17" t="s">
        <v>237</v>
      </c>
      <c r="C171" s="50">
        <v>9365976.5299999993</v>
      </c>
      <c r="D171" s="50">
        <v>9365976.5299999993</v>
      </c>
      <c r="E171" s="49">
        <v>0</v>
      </c>
    </row>
    <row r="172" spans="1:5" ht="51" x14ac:dyDescent="0.2">
      <c r="A172" s="17" t="s">
        <v>240</v>
      </c>
      <c r="B172" s="17" t="s">
        <v>237</v>
      </c>
      <c r="C172" s="50">
        <v>13136979.99</v>
      </c>
      <c r="D172" s="50">
        <v>13136979.99</v>
      </c>
      <c r="E172" s="49">
        <v>0</v>
      </c>
    </row>
    <row r="173" spans="1:5" ht="38.25" x14ac:dyDescent="0.2">
      <c r="A173" s="17" t="s">
        <v>241</v>
      </c>
      <c r="B173" s="17" t="s">
        <v>237</v>
      </c>
      <c r="C173" s="50">
        <v>48006510.619999997</v>
      </c>
      <c r="D173" s="50">
        <v>48006510.619999997</v>
      </c>
      <c r="E173" s="49">
        <v>0</v>
      </c>
    </row>
    <row r="174" spans="1:5" ht="38.25" x14ac:dyDescent="0.2">
      <c r="A174" s="17" t="s">
        <v>242</v>
      </c>
      <c r="B174" s="17" t="s">
        <v>237</v>
      </c>
      <c r="C174" s="50">
        <v>9440000</v>
      </c>
      <c r="D174" s="50">
        <v>9440000</v>
      </c>
      <c r="E174" s="49">
        <v>0</v>
      </c>
    </row>
    <row r="175" spans="1:5" ht="63.75" x14ac:dyDescent="0.2">
      <c r="A175" s="17" t="s">
        <v>243</v>
      </c>
      <c r="B175" s="66" t="s">
        <v>244</v>
      </c>
      <c r="C175" s="50">
        <v>4860153.5999999996</v>
      </c>
      <c r="D175" s="50">
        <v>4860153.5999999996</v>
      </c>
      <c r="E175" s="49">
        <v>0</v>
      </c>
    </row>
    <row r="176" spans="1:5" ht="51" x14ac:dyDescent="0.2">
      <c r="A176" s="21" t="s">
        <v>245</v>
      </c>
      <c r="B176" s="21" t="s">
        <v>246</v>
      </c>
      <c r="C176" s="52">
        <v>0</v>
      </c>
      <c r="D176" s="52">
        <v>14216814.949999999</v>
      </c>
      <c r="E176" s="67">
        <v>0</v>
      </c>
    </row>
    <row r="177" spans="1:5" ht="38.25" x14ac:dyDescent="0.2">
      <c r="A177" s="21" t="s">
        <v>247</v>
      </c>
      <c r="B177" s="21" t="s">
        <v>248</v>
      </c>
      <c r="C177" s="54">
        <v>0</v>
      </c>
      <c r="D177" s="52">
        <v>374991693.29000002</v>
      </c>
      <c r="E177" s="67">
        <v>217208</v>
      </c>
    </row>
    <row r="178" spans="1:5" ht="127.5" x14ac:dyDescent="0.2">
      <c r="A178" s="21" t="s">
        <v>249</v>
      </c>
      <c r="B178" s="21" t="s">
        <v>250</v>
      </c>
      <c r="C178" s="52">
        <v>0</v>
      </c>
      <c r="D178" s="52">
        <v>279623.73</v>
      </c>
      <c r="E178" s="67">
        <v>20376.091199999992</v>
      </c>
    </row>
    <row r="179" spans="1:5" ht="63.75" x14ac:dyDescent="0.2">
      <c r="A179" s="21" t="s">
        <v>251</v>
      </c>
      <c r="B179" s="21" t="s">
        <v>252</v>
      </c>
      <c r="C179" s="52">
        <v>828000</v>
      </c>
      <c r="D179" s="52">
        <v>3555035.22</v>
      </c>
      <c r="E179" s="67">
        <v>116964.78319999995</v>
      </c>
    </row>
    <row r="180" spans="1:5" ht="89.25" x14ac:dyDescent="0.2">
      <c r="A180" s="21" t="s">
        <v>253</v>
      </c>
      <c r="B180" s="21" t="s">
        <v>252</v>
      </c>
      <c r="C180" s="52">
        <v>0</v>
      </c>
      <c r="D180" s="52">
        <v>5320278.6500000004</v>
      </c>
      <c r="E180" s="67">
        <v>679721.35159999947</v>
      </c>
    </row>
    <row r="181" spans="1:5" ht="114.75" x14ac:dyDescent="0.2">
      <c r="A181" s="21" t="s">
        <v>254</v>
      </c>
      <c r="B181" s="21" t="s">
        <v>255</v>
      </c>
      <c r="C181" s="52">
        <v>0</v>
      </c>
      <c r="D181" s="52">
        <v>507262.51</v>
      </c>
      <c r="E181" s="67">
        <v>65021.494400000047</v>
      </c>
    </row>
    <row r="182" spans="1:5" ht="114.75" x14ac:dyDescent="0.2">
      <c r="A182" s="21" t="s">
        <v>256</v>
      </c>
      <c r="B182" s="21" t="s">
        <v>255</v>
      </c>
      <c r="C182" s="52">
        <v>0</v>
      </c>
      <c r="D182" s="52">
        <v>556358.49</v>
      </c>
      <c r="E182" s="67">
        <v>15925.514800000012</v>
      </c>
    </row>
    <row r="183" spans="1:5" ht="114.75" x14ac:dyDescent="0.2">
      <c r="A183" s="21" t="s">
        <v>257</v>
      </c>
      <c r="B183" s="21" t="s">
        <v>258</v>
      </c>
      <c r="C183" s="52">
        <v>0</v>
      </c>
      <c r="D183" s="52">
        <v>12878736.220000001</v>
      </c>
      <c r="E183" s="67">
        <v>413804.77840000007</v>
      </c>
    </row>
    <row r="184" spans="1:5" ht="63.75" x14ac:dyDescent="0.2">
      <c r="A184" s="68" t="s">
        <v>259</v>
      </c>
      <c r="B184" s="17" t="s">
        <v>260</v>
      </c>
      <c r="C184" s="69">
        <v>66108350.969999999</v>
      </c>
      <c r="D184" s="69">
        <f>C184-E184</f>
        <v>65561982.609999999</v>
      </c>
      <c r="E184" s="70">
        <v>546368.36</v>
      </c>
    </row>
    <row r="185" spans="1:5" ht="102" x14ac:dyDescent="0.2">
      <c r="A185" s="17" t="s">
        <v>261</v>
      </c>
      <c r="B185" s="17" t="s">
        <v>262</v>
      </c>
      <c r="C185" s="54">
        <v>74872908.209999993</v>
      </c>
      <c r="D185" s="54">
        <f>C185-E185</f>
        <v>73389888.209999993</v>
      </c>
      <c r="E185" s="49">
        <v>1483020</v>
      </c>
    </row>
    <row r="186" spans="1:5" ht="63.75" x14ac:dyDescent="0.2">
      <c r="A186" s="17" t="s">
        <v>263</v>
      </c>
      <c r="B186" s="17" t="s">
        <v>264</v>
      </c>
      <c r="C186" s="54">
        <v>0</v>
      </c>
      <c r="D186" s="54">
        <v>20000</v>
      </c>
      <c r="E186" s="49">
        <v>0</v>
      </c>
    </row>
    <row r="187" spans="1:5" ht="76.5" x14ac:dyDescent="0.2">
      <c r="A187" s="17" t="s">
        <v>265</v>
      </c>
      <c r="B187" s="17" t="s">
        <v>276</v>
      </c>
      <c r="C187" s="71">
        <v>25718755.84</v>
      </c>
      <c r="D187" s="71">
        <v>23058034.079999998</v>
      </c>
      <c r="E187" s="67">
        <v>0</v>
      </c>
    </row>
    <row r="188" spans="1:5" ht="76.5" x14ac:dyDescent="0.2">
      <c r="A188" s="17" t="s">
        <v>266</v>
      </c>
      <c r="B188" s="17" t="s">
        <v>276</v>
      </c>
      <c r="C188" s="71">
        <v>13897472.4</v>
      </c>
      <c r="D188" s="69">
        <v>12134818</v>
      </c>
      <c r="E188" s="67">
        <v>0</v>
      </c>
    </row>
    <row r="189" spans="1:5" ht="89.25" x14ac:dyDescent="0.2">
      <c r="A189" s="17" t="s">
        <v>55</v>
      </c>
      <c r="B189" s="17" t="s">
        <v>267</v>
      </c>
      <c r="C189" s="69">
        <v>0</v>
      </c>
      <c r="D189" s="69">
        <v>169829951.37</v>
      </c>
      <c r="E189" s="67">
        <v>0</v>
      </c>
    </row>
    <row r="190" spans="1:5" ht="38.25" x14ac:dyDescent="0.2">
      <c r="A190" s="21" t="s">
        <v>268</v>
      </c>
      <c r="B190" s="21" t="s">
        <v>269</v>
      </c>
      <c r="C190" s="52">
        <v>0</v>
      </c>
      <c r="D190" s="52">
        <v>772096628.41999996</v>
      </c>
      <c r="E190" s="67">
        <v>0</v>
      </c>
    </row>
    <row r="191" spans="1:5" ht="38.25" x14ac:dyDescent="0.2">
      <c r="A191" s="23" t="s">
        <v>270</v>
      </c>
      <c r="B191" s="23" t="s">
        <v>271</v>
      </c>
      <c r="C191" s="64">
        <v>0</v>
      </c>
      <c r="D191" s="54">
        <v>64999297</v>
      </c>
      <c r="E191" s="67">
        <v>0</v>
      </c>
    </row>
    <row r="192" spans="1:5" ht="114.75" x14ac:dyDescent="0.2">
      <c r="A192" s="23" t="s">
        <v>272</v>
      </c>
      <c r="B192" s="23" t="s">
        <v>273</v>
      </c>
      <c r="C192" s="72">
        <v>0</v>
      </c>
      <c r="D192" s="72">
        <v>3500000</v>
      </c>
      <c r="E192" s="67">
        <v>0</v>
      </c>
    </row>
    <row r="193" spans="1:5" ht="162" customHeight="1" x14ac:dyDescent="0.2">
      <c r="A193" s="17" t="s">
        <v>274</v>
      </c>
      <c r="B193" s="53" t="s">
        <v>275</v>
      </c>
      <c r="C193" s="54">
        <v>0</v>
      </c>
      <c r="D193" s="54">
        <v>30692781.190000001</v>
      </c>
      <c r="E193" s="49">
        <v>0</v>
      </c>
    </row>
  </sheetData>
  <mergeCells count="7">
    <mergeCell ref="A2:E2"/>
    <mergeCell ref="A3:E3"/>
    <mergeCell ref="A4:E4"/>
    <mergeCell ref="A5:A6"/>
    <mergeCell ref="B5:B6"/>
    <mergeCell ref="C5:D5"/>
    <mergeCell ref="E5:E6"/>
  </mergeCells>
  <printOptions horizontalCentered="1"/>
  <pageMargins left="0.39370078740157483" right="0.39370078740157483" top="0.39370078740157483" bottom="0.39370078740157483" header="0.31496062992125984" footer="0.31496062992125984"/>
  <pageSetup scale="80" fitToHeight="0" orientation="landscape" verticalDpi="597" r:id="rId1"/>
  <ignoredErrors>
    <ignoredError sqref="C124:D1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Carol</cp:lastModifiedBy>
  <cp:lastPrinted>2017-04-27T19:00:42Z</cp:lastPrinted>
  <dcterms:created xsi:type="dcterms:W3CDTF">2017-01-25T17:47:16Z</dcterms:created>
  <dcterms:modified xsi:type="dcterms:W3CDTF">2017-04-27T19:00:52Z</dcterms:modified>
</cp:coreProperties>
</file>