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CONAC 3T-2018\"/>
    </mc:Choice>
  </mc:AlternateContent>
  <bookViews>
    <workbookView xWindow="0" yWindow="0" windowWidth="28800" windowHeight="12435"/>
  </bookViews>
  <sheets>
    <sheet name="RECURSOS CONCURRENTES 3T2018" sheetId="1" r:id="rId1"/>
  </sheets>
  <definedNames>
    <definedName name="_xlnm.Print_Titles" localSheetId="0">'RECURSOS CONCURRENTES 3T2018'!$1:$7</definedName>
  </definedNames>
  <calcPr calcId="152511"/>
</workbook>
</file>

<file path=xl/calcChain.xml><?xml version="1.0" encoding="utf-8"?>
<calcChain xmlns="http://schemas.openxmlformats.org/spreadsheetml/2006/main">
  <c r="F56" i="1" l="1"/>
  <c r="D56" i="1"/>
  <c r="K56" i="1" s="1"/>
  <c r="K55" i="1"/>
  <c r="K54" i="1"/>
  <c r="F52" i="1" l="1"/>
  <c r="K52" i="1" s="1"/>
  <c r="K51" i="1" l="1"/>
  <c r="F43" i="1" l="1"/>
  <c r="D43" i="1"/>
  <c r="K43" i="1" s="1"/>
  <c r="K42" i="1"/>
  <c r="F41" i="1"/>
  <c r="K41" i="1" s="1"/>
  <c r="K38" i="1"/>
  <c r="K37" i="1"/>
  <c r="K36" i="1"/>
  <c r="K35" i="1"/>
  <c r="K34" i="1"/>
  <c r="K33" i="1"/>
  <c r="K32" i="1"/>
  <c r="K29" i="1"/>
  <c r="K28" i="1"/>
  <c r="F27" i="1"/>
  <c r="D27" i="1"/>
  <c r="K26" i="1"/>
  <c r="K25" i="1"/>
  <c r="J24" i="1"/>
  <c r="F24" i="1"/>
  <c r="D24" i="1"/>
  <c r="K24" i="1" s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F9" i="1"/>
  <c r="K9" i="1" s="1"/>
  <c r="K8" i="1"/>
  <c r="K27" i="1" l="1"/>
</calcChain>
</file>

<file path=xl/comments1.xml><?xml version="1.0" encoding="utf-8"?>
<comments xmlns="http://schemas.openxmlformats.org/spreadsheetml/2006/main">
  <authors>
    <author>TESSFP1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TESSFP1:</t>
        </r>
        <r>
          <rPr>
            <sz val="9"/>
            <color indexed="81"/>
            <rFont val="Tahoma"/>
            <family val="2"/>
          </rPr>
          <t xml:space="preserve">
8150 RECAUDADO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TESSFP1:</t>
        </r>
        <r>
          <rPr>
            <sz val="9"/>
            <color indexed="81"/>
            <rFont val="Tahoma"/>
            <family val="2"/>
          </rPr>
          <t xml:space="preserve">
8150 RECAUDADO DE ABRIL,MAYO Y JUNIO 2018</t>
        </r>
      </text>
    </comment>
  </commentList>
</comments>
</file>

<file path=xl/sharedStrings.xml><?xml version="1.0" encoding="utf-8"?>
<sst xmlns="http://schemas.openxmlformats.org/spreadsheetml/2006/main" count="205" uniqueCount="170">
  <si>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</si>
  <si>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</si>
  <si>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</si>
  <si>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</si>
  <si>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</si>
  <si>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</si>
  <si>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</si>
  <si>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</si>
  <si>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</si>
  <si>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</si>
  <si>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</si>
  <si>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</si>
  <si>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</si>
  <si>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</si>
  <si>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</si>
  <si>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</si>
  <si>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</si>
  <si>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</si>
  <si>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</si>
  <si>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Subsidio Ordinario Universidad Estatal del Valle de Toluca</t>
  </si>
  <si>
    <t>Secretaria de Educación Pública/ Subsecretaria de Educacion Media Superior y Superior</t>
  </si>
  <si>
    <t>Secretaria de Educacion del Gobierno del Estado de México</t>
  </si>
  <si>
    <t>Universidad Estatal del Valle de Toluca.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</si>
  <si>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</si>
  <si>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</si>
  <si>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Mexico</t>
  </si>
  <si>
    <t>Educación Superior Tecnológica.Tecnologico de Estudios Superiores de Ixtapaluca.</t>
  </si>
  <si>
    <t>Secretaria de Educación Pública/Subscecretaria de Educacion Media Superior y Superior.</t>
  </si>
  <si>
    <t>Secretaría de Educación del Gobierno del Estado de Mexico.</t>
  </si>
  <si>
    <t>Tecnológico de Estudios Superiores de Ixtapaluca.</t>
  </si>
  <si>
    <t>Convenio especifico para la asignacion de recursos financieros para la operación de las Universidades Tecnológicas del Estado de México. Universidad Tecnologica del Valle de Toluca</t>
  </si>
  <si>
    <t>Secretaria de Educacion Publica/Subse-cretaria de Educacion Media Superior y Superior </t>
  </si>
  <si>
    <t>Secretaría de Educación Pública del Gobierno del Estado de México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</si>
  <si>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</si>
  <si>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</si>
  <si>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</si>
  <si>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</si>
  <si>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 xml:space="preserve">Convenio de Coordinación para la creación, operación y apoyo financiero del Tecnológico de Estudios Superiores de Jocotitlán. </t>
  </si>
  <si>
    <t>Secretaría de Educación Pública/ Subsecretaría de Educación Media Superior y Superior</t>
  </si>
  <si>
    <t>Secretaría de Educación del Gobierno del Estado</t>
  </si>
  <si>
    <t>Tecnológico de Estudios Superiores de Jocotitlán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</si>
  <si>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</si>
  <si>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</si>
  <si>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Mexico.</t>
  </si>
  <si>
    <t>Tecnológico de Estudios Superiores de Chimalhuacán</t>
  </si>
  <si>
    <t>Subsidios Federales para Organismos Descentralizados</t>
  </si>
  <si>
    <t>Secretaria de Educación Pública, subsecretaria de Eduación  Media Superior y Superior</t>
  </si>
  <si>
    <t>Secretaría de Educación, Gobierno del Estado de México</t>
  </si>
  <si>
    <t>Tecnológico de Estudios Superiores de Chalco</t>
  </si>
  <si>
    <t>Educación Tecnológica-Tecnológico de Estudios Superiores de Jilotepec</t>
  </si>
  <si>
    <t>Secretaría de Educación Pública Subsecretaría de Educación Pública</t>
  </si>
  <si>
    <t>Secretaría de Educación del Gobierno del Estado de México</t>
  </si>
  <si>
    <t>Tecnológico de Estudios Superiores de Jilotepec</t>
  </si>
  <si>
    <t>Convenio de Apoyo Financiero Solidario Universidad Politécnica de Tecámac</t>
  </si>
  <si>
    <t>Secretaria de Educación Pública Subsecretaría de Educación Superior Media Superior y Superior</t>
  </si>
  <si>
    <t>Secretaria de Educación Gobierno del Estado de México</t>
  </si>
  <si>
    <t>Convenio Específico para la Asignación de Recursos Financieros para la Operación de la Universidad Tecnolódica "Fidel Velàzquez"el Velázquez"</t>
  </si>
  <si>
    <t>Secretaría de Educación Pública, Coordinación General de Universidades Tecnológicas</t>
  </si>
  <si>
    <t>Secretaría de Educación / Gobierno del Estado de México</t>
  </si>
  <si>
    <t>Universidad Tecnológica Fidel Velázquez</t>
  </si>
  <si>
    <t>Subsidios Federales para Organismos Descentralizados Estatales Colegio de Bachilleres del Estado de México</t>
  </si>
  <si>
    <t>Secretaría de Educación Pública - Subsecretaría de Educación Superior Media Superior y Superior</t>
  </si>
  <si>
    <t>Secretaría de Educación del Estado de México</t>
  </si>
  <si>
    <t>Colegio de Bachilleres del Estado de México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</si>
  <si>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</si>
  <si>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</si>
  <si>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Secretaría de Educación del Gobierno del Estado de México.</t>
  </si>
  <si>
    <t>Tecnológico de Estudios Superiores de Cuautitlán Izcalli.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</si>
  <si>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</si>
  <si>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Superior</t>
  </si>
  <si>
    <t>Secretaría de Educación Gobierno del Estado de México</t>
  </si>
  <si>
    <t>Tecnológico de Estudios Superiores del Oriente del Estado de México</t>
  </si>
  <si>
    <t>Convenio de Apoyo Financiero</t>
  </si>
  <si>
    <t>Secretaría de
Educación Pública/ Subsecretaría de Educación media Superior</t>
  </si>
  <si>
    <t>Universidad Politécnica del Valle de México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</si>
  <si>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</si>
  <si>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</si>
  <si>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</si>
  <si>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</si>
  <si>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 xml:space="preserve">Convenio de Coordinación para la creación, operación y apoyo financiero del Tecnológico de Estudios Superiores de San Felipe del Progreso. </t>
  </si>
  <si>
    <t>Secretaría de Educación Pública/Subsecretaria de Educación Media Superior y Superior</t>
  </si>
  <si>
    <t>Tecnológico de Estudios Superiores de San Felipe del Progreso</t>
  </si>
  <si>
    <t>Convenio de Coordinación para la Creación, Operación y Apoyo Financiero. Universidad Politécnica de Cuautitlan Izcalli.</t>
  </si>
  <si>
    <t>Secretaria de Educación Pública  Subsecretaría de Educación  Media Superior y Superior</t>
  </si>
  <si>
    <t>Universidad Politécnica de Cuautitlan Izcalli</t>
  </si>
  <si>
    <t>Secretaría de Educación Pública Subsecretaria de Educación Media Superior y Superior</t>
  </si>
  <si>
    <t>Tecnológico de Estudios Superiores de Valle de Bravo</t>
  </si>
  <si>
    <t>Convenio de Coordinación para la creación, operación y apoyo Financiero de la Universidad Tecnológica del Sur del Estado de México</t>
  </si>
  <si>
    <t>Secretaria de Educación Pública / Coordinación General  de Universidades Tecnologicas y Politecnicas</t>
  </si>
  <si>
    <t>Secretaria de Educación Pública / Gobierno del Estado de México</t>
  </si>
  <si>
    <t xml:space="preserve">Educacion para el Desarrollo Integral.- Tecnológico de Estudios Superiores de Tianguistenco. </t>
  </si>
  <si>
    <t>Secretaria de Educacion
Publica/Subsecretaría de Educación Media Superior y Superior.</t>
  </si>
  <si>
    <t>Secretaría de Ediucación del Gobierno del Estado de Mexico</t>
  </si>
  <si>
    <t>Tecnológico de Estudios Superiores de Tianguistenco</t>
  </si>
  <si>
    <t>U006 Subsidios Federales para Organismos Descentralizados Estatales. Universidad Tecnológica de Nezahualcóyotl</t>
  </si>
  <si>
    <t>Secretaría de Educación Pública/Subsecretaría de Educación Media Superior y Superior</t>
  </si>
  <si>
    <t>Secretaría de Educación Pública/Gobierno del Estado de México</t>
  </si>
  <si>
    <t>Convenio de Coordinación para la Creación, Operación y Apoyo Financiero. Universidad Politécnica de Texcoco</t>
  </si>
  <si>
    <t>Secretaría de Educacion del Gobierno del Estado México</t>
  </si>
  <si>
    <t>Universidad Politécnica de Texcoco</t>
  </si>
  <si>
    <t>Convenio de Coordinación para el establecimiento, operación y apoyo financiero del Telebachillerato Comunitario en el Estado de México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</si>
  <si>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</si>
  <si>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</si>
  <si>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Secretaria de Educación del Gobierno del Estado de México</t>
  </si>
  <si>
    <t>Universidad Estatal del Valle de Ecatepec</t>
  </si>
  <si>
    <t>Convenio Modificatorio del Convenio Marco de Colaboración para el Apoyo Financiero Solidario. Universidad Mexiquense del Bicentenario</t>
  </si>
  <si>
    <t xml:space="preserve">Secretaría de Educación  Pública/ Subsecretaria de Educación Media  Superior y Superior </t>
  </si>
  <si>
    <t>Universidad Mexiquense del Bicentenario</t>
  </si>
  <si>
    <t>Subsidios Federales para organismos descentralizados Estatales/Tecnologico de Estudios Superiores de Villa Guerrero</t>
  </si>
  <si>
    <t>Secretaría de Educación Pública Subsecretaría de Educación Media Superior y Superior</t>
  </si>
  <si>
    <t>Subsidios Federales para Organismos Descentralizados Universidad Politecnica de Chimalhuacan</t>
  </si>
  <si>
    <t>Convenio de Apoyo Financiero Solidario. Universidad Politécnica de Otzolotepec</t>
  </si>
  <si>
    <t>Universidad Politécnica de Otzolotepec</t>
  </si>
  <si>
    <t>Subsidio para organismos descentralizados estatales al Tecnológico de Estudios Superiores de Coacalco</t>
  </si>
  <si>
    <t>Secretaría de Educación Pública Tecnológico  Nacional de México</t>
  </si>
  <si>
    <t>Secretaría de Educación Subsecretaría de Educación Media Superior y Superior  Estado de México</t>
  </si>
  <si>
    <t>Tecnológico  de Estudios Superiores de Coacalco.</t>
  </si>
  <si>
    <t>Convenio de Apoyo Financiero Solidario. Universidad Politécnica de Atlacomulco</t>
  </si>
  <si>
    <t>Universidad Politécnica de Atlacomulco</t>
  </si>
  <si>
    <t>Educacion Superior Universitaria Universidad Politécnica del Valle de Toluca</t>
  </si>
  <si>
    <t>Secretaria de Educación Publica-Subsecretaria de Educacion Media Superior y Superior</t>
  </si>
  <si>
    <t>Secretaria de Educación - Gobierno del Estado de México</t>
  </si>
  <si>
    <t>Subsidios Federales para Organismos Descentralizados Estatales (Educación Superior Tecnológica) Tecnológico de Estudios Superiores de Chicoloapan</t>
  </si>
  <si>
    <t>Secretaría de Educación Pública, Subsecretaría de Educación Media Superior y Superior</t>
  </si>
  <si>
    <t xml:space="preserve">Convenio Específico para la Asignación de Recursos Financieros para la Operación de las Universidades Tecnológicas del Estado de México. Univesidad Tecnologica de Zinacantepec </t>
  </si>
  <si>
    <t>Educación Superior Universitaria. Universidad Intercultural del Estado de Méxcio</t>
  </si>
  <si>
    <t>Secretaria de Educación Pública/Subsecretaría de Educación Media Superior y Superior</t>
  </si>
  <si>
    <t>Universidad Intercultural del Estado de México</t>
  </si>
  <si>
    <t>Educación Media Superior Tecnológica - Colegio de Estudios Científicos y Tecnológicos del Estado de México</t>
  </si>
  <si>
    <t>Secretaria de Educación Pública - Subsecretaria de Educación Media Superior y Superior</t>
  </si>
  <si>
    <t>Secretaria de Educación Pública del Gobierno Estado de México</t>
  </si>
  <si>
    <t xml:space="preserve">Secretaría de Medio Ambiente y Recursos Naturales / Comisión Nacional del Agua </t>
  </si>
  <si>
    <t>32,623,847.44</t>
  </si>
  <si>
    <t xml:space="preserve">Comisión del Agua del Estado de México </t>
  </si>
  <si>
    <t>65,224,941.71</t>
  </si>
  <si>
    <t>Agua Potable, Drenaje y Tratamiento, en su Apartado Urbano (APARUAL) Ejercicio Presupuestal 2018</t>
  </si>
  <si>
    <t>9,646,883.20</t>
  </si>
  <si>
    <t>6,431,255.48</t>
  </si>
  <si>
    <t>16,078,138.68</t>
  </si>
  <si>
    <t>Agua Potable, Drenaje y Tratamiento, en su Apartado Urbano Agua Limpia (AAL) Ejercicio Presupuestal 2018</t>
  </si>
  <si>
    <t>3,400,977.05</t>
  </si>
  <si>
    <t>6,664,393.79</t>
  </si>
  <si>
    <t>Programa de Concurrencia con las Entidades Federativas.Infraestructura, Equipamiento y Maquinaria. Proyectos Productivos o Estratégicos Pecuarios</t>
  </si>
  <si>
    <t>Secretaría de Agricultura, Ganadería, Desarrollo Rural, Pesca y Alimentación</t>
  </si>
  <si>
    <t>Secretaría de Desarrollo Agropecuario</t>
  </si>
  <si>
    <t>Programa de Concurrencia con las Entidades Federativas.Infraestructura, Equipamiento y Maquinaria. Proyectos Productivos o Estratégicos  de Pesca y Acuícolas</t>
  </si>
  <si>
    <t>Programa de Apoyo a Pequeños Productores. Infraestructura Productiva para el Aprovechamiento Sustentable del Suelo y Agua</t>
  </si>
  <si>
    <t>Programa de Apoyo a Pequeños Productores. Extensionismo Desarrollo de Capacidades y Asociatividad Productiva y Proyecto de Seguridad Alimentaria para Zonas Rurales</t>
  </si>
  <si>
    <t>Programa de Infraestructura Indigena 2018</t>
  </si>
  <si>
    <t>Comision Nacional para el Desarrollo de los Pueblos Indigenas</t>
  </si>
  <si>
    <t>Secretaria de Finanzas</t>
  </si>
  <si>
    <t>Varios Municipios del Estado de Mèxico ,  para Obras de Infraestructura y Obras de Electrificaciòn (CFE)</t>
  </si>
  <si>
    <t>Convenio de Coordinación para el otorgamiento de un Subsidio en marco del Programa de Desarrollo Regional Turístico, Sustentable y Pueblos Mágicos, apartado "B"</t>
  </si>
  <si>
    <t>Secretaria de Turismo</t>
  </si>
  <si>
    <t>Secretaría de Turismo</t>
  </si>
  <si>
    <t xml:space="preserve">Seguro Popular </t>
  </si>
  <si>
    <t xml:space="preserve">Comisión Nacional de Protección Social en Salud </t>
  </si>
  <si>
    <t>Instituto de Salud del Estado de México</t>
  </si>
  <si>
    <t>Secretaría de Educación Pública, Subsecretaria de Educación Superior.</t>
  </si>
  <si>
    <t>Programa de apoyo al empleo</t>
  </si>
  <si>
    <t>Secretaría del Trabajo y Previsión Social</t>
  </si>
  <si>
    <t>Secretaría del Trabajo</t>
  </si>
  <si>
    <t>Subsidios federales para organismos descentralizados estatales.</t>
  </si>
  <si>
    <t>Secretaría de Educación Pública</t>
  </si>
  <si>
    <t>Fondo de Aportaciones para la Seguridad Pública</t>
  </si>
  <si>
    <t>Secretaría de Gobernación</t>
  </si>
  <si>
    <t>Secretaria de Finanzas/Gobierno del Estado de México</t>
  </si>
  <si>
    <t>Período (trimestre 3ro del año 2018)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</si>
  <si>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</si>
  <si>
    <r>
      <t xml:space="preserve">Agua Potable, Drenaje y Tratamiento,  en su Apartado Urbano </t>
    </r>
    <r>
      <rPr>
        <sz val="10"/>
        <color indexed="8"/>
        <rFont val="Arial"/>
        <family val="2"/>
      </rPr>
      <t xml:space="preserve">(APAUR) Ejercicio Presupuestal 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</si>
</sst>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6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left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right" vertical="center" wrapText="1"/>
    </xf>
    <xf numFmtId="4" fontId="7" fillId="2" borderId="19" xfId="6" applyNumberFormat="1" applyFont="1" applyFill="1" applyBorder="1" applyAlignment="1">
      <alignment horizontal="center" vertical="center"/>
    </xf>
    <xf numFmtId="4" fontId="7" fillId="2" borderId="19" xfId="6" applyNumberFormat="1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left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" fontId="8" fillId="2" borderId="19" xfId="6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 shrinkToFit="1"/>
    </xf>
    <xf numFmtId="49" fontId="7" fillId="2" borderId="19" xfId="0" applyNumberFormat="1" applyFont="1" applyFill="1" applyBorder="1" applyAlignment="1">
      <alignment horizontal="center" vertical="center"/>
    </xf>
    <xf numFmtId="43" fontId="8" fillId="2" borderId="19" xfId="6" applyFont="1" applyFill="1" applyBorder="1" applyAlignment="1">
      <alignment horizontal="center" vertical="center" wrapText="1"/>
    </xf>
    <xf numFmtId="4" fontId="8" fillId="2" borderId="19" xfId="6" applyNumberFormat="1" applyFont="1" applyFill="1" applyBorder="1" applyAlignment="1">
      <alignment horizontal="right" vertical="center"/>
    </xf>
    <xf numFmtId="4" fontId="7" fillId="2" borderId="19" xfId="0" applyNumberFormat="1" applyFont="1" applyFill="1" applyBorder="1" applyAlignment="1">
      <alignment horizontal="right" vertical="center"/>
    </xf>
    <xf numFmtId="2" fontId="7" fillId="2" borderId="19" xfId="0" applyNumberFormat="1" applyFont="1" applyFill="1" applyBorder="1" applyAlignment="1">
      <alignment horizontal="center" vertical="center"/>
    </xf>
    <xf numFmtId="4" fontId="7" fillId="2" borderId="19" xfId="6" applyNumberFormat="1" applyFont="1" applyFill="1" applyBorder="1" applyAlignment="1">
      <alignment horizontal="right" vertical="center"/>
    </xf>
    <xf numFmtId="4" fontId="2" fillId="2" borderId="19" xfId="6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left" vertical="center" wrapText="1"/>
    </xf>
    <xf numFmtId="43" fontId="2" fillId="2" borderId="19" xfId="6" applyFont="1" applyFill="1" applyBorder="1" applyAlignment="1">
      <alignment horizontal="center" vertical="center" wrapText="1"/>
    </xf>
    <xf numFmtId="4" fontId="2" fillId="2" borderId="19" xfId="8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165" fontId="7" fillId="2" borderId="19" xfId="6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4" fontId="2" fillId="2" borderId="19" xfId="7" applyNumberFormat="1" applyFont="1" applyFill="1" applyBorder="1" applyAlignment="1">
      <alignment horizontal="center" vertical="center"/>
    </xf>
    <xf numFmtId="44" fontId="7" fillId="2" borderId="19" xfId="7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/>
    </xf>
    <xf numFmtId="166" fontId="2" fillId="2" borderId="19" xfId="9" applyNumberFormat="1" applyFont="1" applyFill="1" applyBorder="1" applyAlignment="1">
      <alignment horizontal="center" vertical="center"/>
    </xf>
    <xf numFmtId="4" fontId="2" fillId="2" borderId="19" xfId="9" applyNumberFormat="1" applyFont="1" applyFill="1" applyBorder="1" applyAlignment="1">
      <alignment horizontal="center" vertical="center"/>
    </xf>
    <xf numFmtId="4" fontId="2" fillId="2" borderId="19" xfId="9" applyNumberFormat="1" applyFont="1" applyFill="1" applyBorder="1" applyAlignment="1">
      <alignment horizontal="right" vertical="center"/>
    </xf>
    <xf numFmtId="0" fontId="7" fillId="2" borderId="19" xfId="0" applyNumberFormat="1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43" fontId="8" fillId="2" borderId="19" xfId="6" applyFont="1" applyFill="1" applyBorder="1" applyAlignment="1">
      <alignment horizontal="center" vertical="center"/>
    </xf>
    <xf numFmtId="4" fontId="7" fillId="2" borderId="19" xfId="7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left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" fontId="7" fillId="2" borderId="21" xfId="7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" fontId="7" fillId="2" borderId="21" xfId="7" applyNumberFormat="1" applyFont="1" applyFill="1" applyBorder="1" applyAlignment="1">
      <alignment horizontal="right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right" vertical="center" wrapText="1"/>
    </xf>
    <xf numFmtId="4" fontId="7" fillId="2" borderId="21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right" vertical="center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" fontId="7" fillId="0" borderId="19" xfId="7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" fontId="7" fillId="0" borderId="19" xfId="7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4" fontId="7" fillId="0" borderId="19" xfId="12" applyNumberFormat="1" applyFont="1" applyBorder="1" applyAlignment="1">
      <alignment horizontal="center" vertical="center" wrapText="1"/>
    </xf>
    <xf numFmtId="43" fontId="11" fillId="0" borderId="19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vertical="center" wrapText="1"/>
    </xf>
    <xf numFmtId="49" fontId="7" fillId="0" borderId="22" xfId="0" applyNumberFormat="1" applyFont="1" applyBorder="1" applyAlignment="1">
      <alignment horizontal="left" vertical="center"/>
    </xf>
    <xf numFmtId="4" fontId="7" fillId="0" borderId="22" xfId="7" applyNumberFormat="1" applyFont="1" applyBorder="1" applyAlignment="1">
      <alignment horizontal="center" vertical="center"/>
    </xf>
    <xf numFmtId="4" fontId="7" fillId="0" borderId="22" xfId="7" applyNumberFormat="1" applyFont="1" applyBorder="1" applyAlignment="1">
      <alignment vertical="center"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justify" vertical="center"/>
    </xf>
    <xf numFmtId="44" fontId="7" fillId="0" borderId="19" xfId="7" applyFont="1" applyBorder="1" applyAlignment="1">
      <alignment horizontal="center" vertical="center" wrapText="1"/>
    </xf>
    <xf numFmtId="165" fontId="2" fillId="0" borderId="19" xfId="7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5" fontId="2" fillId="0" borderId="19" xfId="7" applyNumberFormat="1" applyFont="1" applyBorder="1" applyAlignment="1">
      <alignment horizontal="center" vertical="center"/>
    </xf>
    <xf numFmtId="44" fontId="7" fillId="0" borderId="19" xfId="7" applyFont="1" applyBorder="1" applyAlignment="1">
      <alignment vertical="center"/>
    </xf>
    <xf numFmtId="165" fontId="2" fillId="0" borderId="19" xfId="7" applyNumberFormat="1" applyFont="1" applyBorder="1" applyAlignment="1">
      <alignment horizontal="right" vertical="center"/>
    </xf>
  </cellXfs>
  <cellStyles count="13">
    <cellStyle name="Millares" xfId="6" builtinId="3"/>
    <cellStyle name="Millares 2" xfId="1"/>
    <cellStyle name="Millares 2 2" xfId="2"/>
    <cellStyle name="Millares 3" xfId="12"/>
    <cellStyle name="Millares_CONTRAREC." xfId="9"/>
    <cellStyle name="Moneda" xfId="7" builtinId="4"/>
    <cellStyle name="Moneda 2" xfId="3"/>
    <cellStyle name="Moneda 3" xfId="5"/>
    <cellStyle name="Normal" xfId="0" builtinId="0"/>
    <cellStyle name="Normal 2" xfId="4"/>
    <cellStyle name="Normal 2 10" xfId="11"/>
    <cellStyle name="Normal 2 2" xfId="10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56"/>
  <sheetViews>
    <sheetView tabSelected="1" zoomScale="87" zoomScaleNormal="87" workbookViewId="0">
      <selection activeCell="E10" sqref="E10"/>
    </sheetView>
  </sheetViews>
  <sheetFormatPr baseColWidth="10" defaultRowHeight="14.25" x14ac:dyDescent="0.2"/>
  <cols>
    <col min="1" max="1" width="5.7109375" style="1" customWidth="1"/>
    <col min="2" max="2" width="30.7109375" style="1" customWidth="1"/>
    <col min="3" max="3" width="18.7109375" style="1" customWidth="1"/>
    <col min="4" max="4" width="17.7109375" style="1" customWidth="1"/>
    <col min="5" max="5" width="18.7109375" style="1" customWidth="1"/>
    <col min="6" max="6" width="17.7109375" style="1" customWidth="1"/>
    <col min="7" max="7" width="18.7109375" style="1" customWidth="1"/>
    <col min="8" max="8" width="17.7109375" style="1" customWidth="1"/>
    <col min="9" max="9" width="18.7109375" style="1" customWidth="1"/>
    <col min="10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167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64.5" thickTop="1" x14ac:dyDescent="0.2">
      <c r="B8" s="21" t="s">
        <v>19</v>
      </c>
      <c r="C8" s="22" t="s">
        <v>20</v>
      </c>
      <c r="D8" s="23">
        <v>3882000</v>
      </c>
      <c r="E8" s="22" t="s">
        <v>21</v>
      </c>
      <c r="F8" s="23">
        <v>6240067</v>
      </c>
      <c r="G8" s="24"/>
      <c r="H8" s="25">
        <v>0</v>
      </c>
      <c r="I8" s="22" t="s">
        <v>22</v>
      </c>
      <c r="J8" s="23">
        <v>4415727.54</v>
      </c>
      <c r="K8" s="26">
        <f>D8+F8+H8+J8</f>
        <v>14537794.539999999</v>
      </c>
    </row>
    <row r="9" spans="2:11" ht="69.75" customHeight="1" x14ac:dyDescent="0.2">
      <c r="B9" s="27" t="s">
        <v>23</v>
      </c>
      <c r="C9" s="28" t="s">
        <v>24</v>
      </c>
      <c r="D9" s="29">
        <v>21493449</v>
      </c>
      <c r="E9" s="28" t="s">
        <v>25</v>
      </c>
      <c r="F9" s="29">
        <f>15134013+10272776.64</f>
        <v>25406789.640000001</v>
      </c>
      <c r="G9" s="29"/>
      <c r="H9" s="29">
        <v>0</v>
      </c>
      <c r="I9" s="29"/>
      <c r="J9" s="29">
        <v>0</v>
      </c>
      <c r="K9" s="30">
        <f>D9+F9+J9</f>
        <v>46900238.640000001</v>
      </c>
    </row>
    <row r="10" spans="2:11" ht="76.5" x14ac:dyDescent="0.2">
      <c r="B10" s="27" t="s">
        <v>26</v>
      </c>
      <c r="C10" s="28" t="s">
        <v>27</v>
      </c>
      <c r="D10" s="31">
        <v>9840704</v>
      </c>
      <c r="E10" s="28" t="s">
        <v>28</v>
      </c>
      <c r="F10" s="31">
        <v>5560405</v>
      </c>
      <c r="G10" s="29"/>
      <c r="H10" s="25">
        <v>0</v>
      </c>
      <c r="I10" s="28" t="s">
        <v>29</v>
      </c>
      <c r="J10" s="32">
        <v>7791146.7800000003</v>
      </c>
      <c r="K10" s="30">
        <f>J10+F10+D10</f>
        <v>23192255.780000001</v>
      </c>
    </row>
    <row r="11" spans="2:11" ht="78.75" customHeight="1" x14ac:dyDescent="0.2">
      <c r="B11" s="27" t="s">
        <v>30</v>
      </c>
      <c r="C11" s="28" t="s">
        <v>31</v>
      </c>
      <c r="D11" s="29">
        <v>19407979</v>
      </c>
      <c r="E11" s="28" t="s">
        <v>32</v>
      </c>
      <c r="F11" s="29">
        <v>10543654</v>
      </c>
      <c r="G11" s="25"/>
      <c r="H11" s="29">
        <v>0</v>
      </c>
      <c r="I11" s="25"/>
      <c r="J11" s="29">
        <v>0</v>
      </c>
      <c r="K11" s="30">
        <f>+D11+F11+H11+J11</f>
        <v>29951633</v>
      </c>
    </row>
    <row r="12" spans="2:11" ht="51" x14ac:dyDescent="0.2">
      <c r="B12" s="27" t="s">
        <v>33</v>
      </c>
      <c r="C12" s="28" t="s">
        <v>34</v>
      </c>
      <c r="D12" s="31">
        <v>58736872</v>
      </c>
      <c r="E12" s="28" t="s">
        <v>35</v>
      </c>
      <c r="F12" s="31">
        <v>83332221</v>
      </c>
      <c r="G12" s="33"/>
      <c r="H12" s="29">
        <v>0</v>
      </c>
      <c r="I12" s="28" t="s">
        <v>36</v>
      </c>
      <c r="J12" s="32">
        <v>456764.67</v>
      </c>
      <c r="K12" s="30">
        <f>+D12+F12+H12+J12</f>
        <v>142525857.66999999</v>
      </c>
    </row>
    <row r="13" spans="2:11" ht="68.25" customHeight="1" x14ac:dyDescent="0.2">
      <c r="B13" s="34" t="s">
        <v>37</v>
      </c>
      <c r="C13" s="35" t="s">
        <v>38</v>
      </c>
      <c r="D13" s="36">
        <v>7188577</v>
      </c>
      <c r="E13" s="37" t="s">
        <v>39</v>
      </c>
      <c r="F13" s="36">
        <v>5657676</v>
      </c>
      <c r="G13" s="38"/>
      <c r="H13" s="25">
        <v>0</v>
      </c>
      <c r="I13" s="39" t="s">
        <v>40</v>
      </c>
      <c r="J13" s="36">
        <v>8619412</v>
      </c>
      <c r="K13" s="40">
        <f>D13+F13+J13</f>
        <v>21465665</v>
      </c>
    </row>
    <row r="14" spans="2:11" ht="81" customHeight="1" x14ac:dyDescent="0.2">
      <c r="B14" s="27" t="s">
        <v>41</v>
      </c>
      <c r="C14" s="28" t="s">
        <v>42</v>
      </c>
      <c r="D14" s="25">
        <v>7867608</v>
      </c>
      <c r="E14" s="28" t="s">
        <v>43</v>
      </c>
      <c r="F14" s="25">
        <v>8587711</v>
      </c>
      <c r="G14" s="38"/>
      <c r="H14" s="25">
        <v>0</v>
      </c>
      <c r="I14" s="28" t="s">
        <v>44</v>
      </c>
      <c r="J14" s="25">
        <v>12983249</v>
      </c>
      <c r="K14" s="41">
        <f>D14+F14+H14+J14</f>
        <v>29438568</v>
      </c>
    </row>
    <row r="15" spans="2:11" ht="67.5" customHeight="1" x14ac:dyDescent="0.2">
      <c r="B15" s="27" t="s">
        <v>45</v>
      </c>
      <c r="C15" s="28" t="s">
        <v>46</v>
      </c>
      <c r="D15" s="25">
        <v>4241032.1899999995</v>
      </c>
      <c r="E15" s="28" t="s">
        <v>47</v>
      </c>
      <c r="F15" s="31">
        <v>5242336</v>
      </c>
      <c r="G15" s="42"/>
      <c r="H15" s="25">
        <v>0</v>
      </c>
      <c r="I15" s="28" t="s">
        <v>48</v>
      </c>
      <c r="J15" s="31">
        <v>6592375</v>
      </c>
      <c r="K15" s="43">
        <f>+D15+F15+J15</f>
        <v>16075743.189999999</v>
      </c>
    </row>
    <row r="16" spans="2:11" ht="51" x14ac:dyDescent="0.2">
      <c r="B16" s="27" t="s">
        <v>49</v>
      </c>
      <c r="C16" s="28" t="s">
        <v>50</v>
      </c>
      <c r="D16" s="25">
        <v>14003753</v>
      </c>
      <c r="E16" s="28" t="s">
        <v>51</v>
      </c>
      <c r="F16" s="25">
        <v>14466189.5</v>
      </c>
      <c r="G16" s="42"/>
      <c r="H16" s="25">
        <v>0</v>
      </c>
      <c r="I16" s="28" t="s">
        <v>52</v>
      </c>
      <c r="J16" s="25">
        <v>9411986.6999999993</v>
      </c>
      <c r="K16" s="41">
        <f>SUM(D16+F16+J16)</f>
        <v>37881929.200000003</v>
      </c>
    </row>
    <row r="17" spans="2:11" ht="76.5" x14ac:dyDescent="0.2">
      <c r="B17" s="27" t="s">
        <v>53</v>
      </c>
      <c r="C17" s="28" t="s">
        <v>54</v>
      </c>
      <c r="D17" s="44">
        <v>4742836</v>
      </c>
      <c r="E17" s="28" t="s">
        <v>55</v>
      </c>
      <c r="F17" s="44">
        <v>4844024</v>
      </c>
      <c r="G17" s="45"/>
      <c r="H17" s="44">
        <v>0</v>
      </c>
      <c r="I17" s="46"/>
      <c r="J17" s="44">
        <v>0</v>
      </c>
      <c r="K17" s="47">
        <f>D17+F17+H17+J17</f>
        <v>9586860</v>
      </c>
    </row>
    <row r="18" spans="2:11" ht="78.75" customHeight="1" x14ac:dyDescent="0.2">
      <c r="B18" s="48" t="s">
        <v>56</v>
      </c>
      <c r="C18" s="49" t="s">
        <v>57</v>
      </c>
      <c r="D18" s="44">
        <v>22648833</v>
      </c>
      <c r="E18" s="49" t="s">
        <v>58</v>
      </c>
      <c r="F18" s="44">
        <v>22683979.5</v>
      </c>
      <c r="G18" s="44"/>
      <c r="H18" s="44">
        <v>0</v>
      </c>
      <c r="I18" s="49" t="s">
        <v>59</v>
      </c>
      <c r="J18" s="44">
        <v>13368137</v>
      </c>
      <c r="K18" s="50">
        <f>+D18+F18+H18+J18</f>
        <v>58700949.5</v>
      </c>
    </row>
    <row r="19" spans="2:11" ht="76.5" x14ac:dyDescent="0.2">
      <c r="B19" s="27" t="s">
        <v>60</v>
      </c>
      <c r="C19" s="28" t="s">
        <v>61</v>
      </c>
      <c r="D19" s="25">
        <v>191449765</v>
      </c>
      <c r="E19" s="28" t="s">
        <v>62</v>
      </c>
      <c r="F19" s="25">
        <v>107588147.3</v>
      </c>
      <c r="G19" s="51"/>
      <c r="H19" s="25">
        <v>0</v>
      </c>
      <c r="I19" s="29" t="s">
        <v>63</v>
      </c>
      <c r="J19" s="25">
        <v>689744.85</v>
      </c>
      <c r="K19" s="41">
        <f>D19+F19+J19</f>
        <v>299727657.15000004</v>
      </c>
    </row>
    <row r="20" spans="2:11" ht="63.75" x14ac:dyDescent="0.2">
      <c r="B20" s="34" t="s">
        <v>64</v>
      </c>
      <c r="C20" s="35" t="s">
        <v>65</v>
      </c>
      <c r="D20" s="25">
        <v>12406680</v>
      </c>
      <c r="E20" s="35" t="s">
        <v>66</v>
      </c>
      <c r="F20" s="25">
        <v>8530633</v>
      </c>
      <c r="G20" s="35"/>
      <c r="H20" s="25">
        <v>0</v>
      </c>
      <c r="I20" s="35" t="s">
        <v>67</v>
      </c>
      <c r="J20" s="25">
        <v>25432820.100000001</v>
      </c>
      <c r="K20" s="41">
        <f>D20+F20+H20+J20</f>
        <v>46370133.100000001</v>
      </c>
    </row>
    <row r="21" spans="2:11" ht="76.5" x14ac:dyDescent="0.2">
      <c r="B21" s="27" t="s">
        <v>68</v>
      </c>
      <c r="C21" s="28" t="s">
        <v>69</v>
      </c>
      <c r="D21" s="31">
        <v>6772524</v>
      </c>
      <c r="E21" s="28" t="s">
        <v>70</v>
      </c>
      <c r="F21" s="31">
        <v>5254511</v>
      </c>
      <c r="G21" s="42"/>
      <c r="H21" s="25">
        <v>0</v>
      </c>
      <c r="I21" s="28" t="s">
        <v>71</v>
      </c>
      <c r="J21" s="31">
        <v>11752519</v>
      </c>
      <c r="K21" s="43">
        <f>+D21+F21+H21+J21</f>
        <v>23779554</v>
      </c>
    </row>
    <row r="22" spans="2:11" ht="63.75" x14ac:dyDescent="0.2">
      <c r="B22" s="34" t="s">
        <v>72</v>
      </c>
      <c r="C22" s="35" t="s">
        <v>73</v>
      </c>
      <c r="D22" s="25">
        <v>12654361</v>
      </c>
      <c r="E22" s="35" t="s">
        <v>32</v>
      </c>
      <c r="F22" s="29">
        <v>9657588</v>
      </c>
      <c r="G22" s="35"/>
      <c r="H22" s="29">
        <v>0</v>
      </c>
      <c r="I22" s="35" t="s">
        <v>74</v>
      </c>
      <c r="J22" s="29">
        <v>14317431.17</v>
      </c>
      <c r="K22" s="30">
        <f>D22+F22+H22+J22</f>
        <v>36629380.170000002</v>
      </c>
    </row>
    <row r="23" spans="2:11" ht="68.25" customHeight="1" x14ac:dyDescent="0.2">
      <c r="B23" s="27" t="s">
        <v>75</v>
      </c>
      <c r="C23" s="28" t="s">
        <v>76</v>
      </c>
      <c r="D23" s="31">
        <v>1696454</v>
      </c>
      <c r="E23" s="28" t="s">
        <v>77</v>
      </c>
      <c r="F23" s="31">
        <v>8648021</v>
      </c>
      <c r="G23" s="52"/>
      <c r="H23" s="31">
        <v>0</v>
      </c>
      <c r="I23" s="28" t="s">
        <v>78</v>
      </c>
      <c r="J23" s="31">
        <v>8772581</v>
      </c>
      <c r="K23" s="43">
        <f>+D23+F23+H23+J23</f>
        <v>19117056</v>
      </c>
    </row>
    <row r="24" spans="2:11" ht="77.25" customHeight="1" x14ac:dyDescent="0.2">
      <c r="B24" s="34" t="s">
        <v>79</v>
      </c>
      <c r="C24" s="35" t="s">
        <v>80</v>
      </c>
      <c r="D24" s="36">
        <f>2811773+1428934</f>
        <v>4240707</v>
      </c>
      <c r="E24" s="37" t="s">
        <v>39</v>
      </c>
      <c r="F24" s="36">
        <f>287099.5+2367879.5+1021258</f>
        <v>3676237</v>
      </c>
      <c r="G24" s="38"/>
      <c r="H24" s="25">
        <v>0</v>
      </c>
      <c r="I24" s="39" t="s">
        <v>81</v>
      </c>
      <c r="J24" s="36">
        <f>242558.26+3535208.51+1931229.42</f>
        <v>5708996.1899999995</v>
      </c>
      <c r="K24" s="40">
        <f>D24+F24+J24</f>
        <v>13625940.189999999</v>
      </c>
    </row>
    <row r="25" spans="2:11" ht="63.75" x14ac:dyDescent="0.2">
      <c r="B25" s="27" t="s">
        <v>82</v>
      </c>
      <c r="C25" s="28" t="s">
        <v>83</v>
      </c>
      <c r="D25" s="32">
        <v>2486595</v>
      </c>
      <c r="E25" s="28" t="s">
        <v>35</v>
      </c>
      <c r="F25" s="31">
        <v>4493560</v>
      </c>
      <c r="G25" s="33"/>
      <c r="H25" s="29">
        <v>0</v>
      </c>
      <c r="I25" s="28" t="s">
        <v>84</v>
      </c>
      <c r="J25" s="32">
        <v>815039</v>
      </c>
      <c r="K25" s="30">
        <f>+D25+F25+H25+J25</f>
        <v>7795194</v>
      </c>
    </row>
    <row r="26" spans="2:11" ht="114" customHeight="1" x14ac:dyDescent="0.2">
      <c r="B26" s="53" t="s">
        <v>168</v>
      </c>
      <c r="C26" s="54" t="s">
        <v>85</v>
      </c>
      <c r="D26" s="25">
        <v>5634798</v>
      </c>
      <c r="E26" s="54" t="s">
        <v>51</v>
      </c>
      <c r="F26" s="25">
        <v>6300648</v>
      </c>
      <c r="G26" s="54"/>
      <c r="H26" s="25">
        <v>0</v>
      </c>
      <c r="I26" s="54" t="s">
        <v>86</v>
      </c>
      <c r="J26" s="25">
        <v>8080199</v>
      </c>
      <c r="K26" s="41">
        <f>D26+F26+H26+J26</f>
        <v>20015645</v>
      </c>
    </row>
    <row r="27" spans="2:11" ht="89.25" x14ac:dyDescent="0.2">
      <c r="B27" s="27" t="s">
        <v>87</v>
      </c>
      <c r="C27" s="28" t="s">
        <v>88</v>
      </c>
      <c r="D27" s="55">
        <f>1842610+3062298+1842610</f>
        <v>6747518</v>
      </c>
      <c r="E27" s="56" t="s">
        <v>89</v>
      </c>
      <c r="F27" s="55">
        <f>2917683+3027010+3473158+180911+934712+1774774</f>
        <v>12308248</v>
      </c>
      <c r="G27" s="38"/>
      <c r="H27" s="25">
        <v>0</v>
      </c>
      <c r="I27" s="38"/>
      <c r="J27" s="25">
        <v>0</v>
      </c>
      <c r="K27" s="47">
        <f>D27+F27+H27+J27</f>
        <v>19055766</v>
      </c>
    </row>
    <row r="28" spans="2:11" ht="77.25" customHeight="1" x14ac:dyDescent="0.2">
      <c r="B28" s="34" t="s">
        <v>90</v>
      </c>
      <c r="C28" s="35" t="s">
        <v>91</v>
      </c>
      <c r="D28" s="25">
        <v>1944631</v>
      </c>
      <c r="E28" s="35" t="s">
        <v>92</v>
      </c>
      <c r="F28" s="25">
        <v>5559345</v>
      </c>
      <c r="G28" s="38"/>
      <c r="H28" s="25">
        <v>0</v>
      </c>
      <c r="I28" s="35" t="s">
        <v>93</v>
      </c>
      <c r="J28" s="25">
        <v>9349603</v>
      </c>
      <c r="K28" s="41">
        <f>D28+F28+H28+J28</f>
        <v>16853579</v>
      </c>
    </row>
    <row r="29" spans="2:11" ht="78.75" customHeight="1" x14ac:dyDescent="0.2">
      <c r="B29" s="48" t="s">
        <v>94</v>
      </c>
      <c r="C29" s="46" t="s">
        <v>95</v>
      </c>
      <c r="D29" s="57">
        <v>20670799</v>
      </c>
      <c r="E29" s="46" t="s">
        <v>96</v>
      </c>
      <c r="F29" s="58">
        <v>26488887</v>
      </c>
      <c r="G29" s="59"/>
      <c r="H29" s="60">
        <v>0</v>
      </c>
      <c r="I29" s="59"/>
      <c r="J29" s="60">
        <v>0</v>
      </c>
      <c r="K29" s="61">
        <f>SUM(D29:J29)</f>
        <v>47159686</v>
      </c>
    </row>
    <row r="30" spans="2:11" ht="63.75" x14ac:dyDescent="0.2">
      <c r="B30" s="27" t="s">
        <v>97</v>
      </c>
      <c r="C30" s="28" t="s">
        <v>38</v>
      </c>
      <c r="D30" s="31">
        <v>2189767</v>
      </c>
      <c r="E30" s="28" t="s">
        <v>98</v>
      </c>
      <c r="F30" s="31">
        <v>6365495.5</v>
      </c>
      <c r="G30" s="33"/>
      <c r="H30" s="29">
        <v>0</v>
      </c>
      <c r="I30" s="28" t="s">
        <v>99</v>
      </c>
      <c r="J30" s="32">
        <v>2980246.61</v>
      </c>
      <c r="K30" s="30">
        <v>11535509.109999999</v>
      </c>
    </row>
    <row r="31" spans="2:11" ht="63.75" x14ac:dyDescent="0.2">
      <c r="B31" s="34" t="s">
        <v>100</v>
      </c>
      <c r="C31" s="28" t="s">
        <v>38</v>
      </c>
      <c r="D31" s="25">
        <v>35669075.009999998</v>
      </c>
      <c r="E31" s="28" t="s">
        <v>98</v>
      </c>
      <c r="F31" s="25">
        <v>35669075.009999998</v>
      </c>
      <c r="G31" s="38"/>
      <c r="H31" s="25">
        <v>0</v>
      </c>
      <c r="I31" s="38"/>
      <c r="J31" s="25">
        <v>0</v>
      </c>
      <c r="K31" s="41">
        <v>71338150.019999996</v>
      </c>
    </row>
    <row r="32" spans="2:11" ht="76.5" x14ac:dyDescent="0.2">
      <c r="B32" s="27" t="s">
        <v>101</v>
      </c>
      <c r="C32" s="28" t="s">
        <v>102</v>
      </c>
      <c r="D32" s="25">
        <v>8736000</v>
      </c>
      <c r="E32" s="28" t="s">
        <v>103</v>
      </c>
      <c r="F32" s="25">
        <v>17332919.5</v>
      </c>
      <c r="G32" s="38"/>
      <c r="H32" s="25">
        <v>0</v>
      </c>
      <c r="I32" s="28" t="s">
        <v>104</v>
      </c>
      <c r="J32" s="25">
        <v>12025475.199999999</v>
      </c>
      <c r="K32" s="41">
        <f>D32+F32+H32+J32</f>
        <v>38094394.700000003</v>
      </c>
    </row>
    <row r="33" spans="2:11" ht="63.75" x14ac:dyDescent="0.2">
      <c r="B33" s="27" t="s">
        <v>105</v>
      </c>
      <c r="C33" s="28" t="s">
        <v>106</v>
      </c>
      <c r="D33" s="25">
        <v>19745102</v>
      </c>
      <c r="E33" s="28" t="s">
        <v>51</v>
      </c>
      <c r="F33" s="25">
        <v>8288862</v>
      </c>
      <c r="G33" s="51"/>
      <c r="H33" s="25">
        <v>0</v>
      </c>
      <c r="I33" s="28" t="s">
        <v>107</v>
      </c>
      <c r="J33" s="25">
        <v>38747498.009999998</v>
      </c>
      <c r="K33" s="47">
        <f>+D33+F33+J33</f>
        <v>66781462.009999998</v>
      </c>
    </row>
    <row r="34" spans="2:11" ht="69.75" customHeight="1" x14ac:dyDescent="0.2">
      <c r="B34" s="34" t="s">
        <v>108</v>
      </c>
      <c r="C34" s="35" t="s">
        <v>109</v>
      </c>
      <c r="D34" s="32">
        <v>12592911</v>
      </c>
      <c r="E34" s="35" t="s">
        <v>51</v>
      </c>
      <c r="F34" s="32">
        <v>14524239.699999999</v>
      </c>
      <c r="G34" s="38"/>
      <c r="H34" s="25">
        <v>0</v>
      </c>
      <c r="I34" s="38"/>
      <c r="J34" s="25">
        <v>0</v>
      </c>
      <c r="K34" s="43">
        <f>+D34+F34+H34+J34</f>
        <v>27117150.699999999</v>
      </c>
    </row>
    <row r="35" spans="2:11" ht="77.25" customHeight="1" x14ac:dyDescent="0.2">
      <c r="B35" s="27" t="s">
        <v>110</v>
      </c>
      <c r="C35" s="28" t="s">
        <v>95</v>
      </c>
      <c r="D35" s="25">
        <v>1388492</v>
      </c>
      <c r="E35" s="28" t="s">
        <v>51</v>
      </c>
      <c r="F35" s="29">
        <v>3029592.07</v>
      </c>
      <c r="G35" s="25"/>
      <c r="H35" s="25">
        <v>0</v>
      </c>
      <c r="I35" s="25"/>
      <c r="J35" s="25">
        <v>0</v>
      </c>
      <c r="K35" s="41">
        <f>D35+F35+H35+J35</f>
        <v>4418084.07</v>
      </c>
    </row>
    <row r="36" spans="2:11" ht="63.75" x14ac:dyDescent="0.2">
      <c r="B36" s="62" t="s">
        <v>111</v>
      </c>
      <c r="C36" s="63" t="s">
        <v>38</v>
      </c>
      <c r="D36" s="31">
        <v>913027.19</v>
      </c>
      <c r="E36" s="63" t="s">
        <v>66</v>
      </c>
      <c r="F36" s="31">
        <v>2278454.5699999998</v>
      </c>
      <c r="G36" s="63"/>
      <c r="H36" s="31">
        <v>0</v>
      </c>
      <c r="I36" s="63" t="s">
        <v>112</v>
      </c>
      <c r="J36" s="31">
        <v>0</v>
      </c>
      <c r="K36" s="43">
        <f>+D36+F36+H36+J36</f>
        <v>3191481.76</v>
      </c>
    </row>
    <row r="37" spans="2:11" ht="76.5" x14ac:dyDescent="0.2">
      <c r="B37" s="64" t="s">
        <v>113</v>
      </c>
      <c r="C37" s="29" t="s">
        <v>114</v>
      </c>
      <c r="D37" s="25">
        <v>3320215</v>
      </c>
      <c r="E37" s="29" t="s">
        <v>115</v>
      </c>
      <c r="F37" s="25">
        <v>10142307</v>
      </c>
      <c r="G37" s="29"/>
      <c r="H37" s="29">
        <v>0</v>
      </c>
      <c r="I37" s="29" t="s">
        <v>116</v>
      </c>
      <c r="J37" s="29">
        <v>21286194</v>
      </c>
      <c r="K37" s="30">
        <f>+D37+F37+J37</f>
        <v>34748716</v>
      </c>
    </row>
    <row r="38" spans="2:11" ht="64.5" thickBot="1" x14ac:dyDescent="0.25">
      <c r="B38" s="62" t="s">
        <v>117</v>
      </c>
      <c r="C38" s="63" t="s">
        <v>38</v>
      </c>
      <c r="D38" s="31">
        <v>684700.03</v>
      </c>
      <c r="E38" s="63" t="s">
        <v>66</v>
      </c>
      <c r="F38" s="31">
        <v>1973376.68</v>
      </c>
      <c r="G38" s="63"/>
      <c r="H38" s="31">
        <v>0</v>
      </c>
      <c r="I38" s="65" t="s">
        <v>118</v>
      </c>
      <c r="J38" s="31">
        <v>839350.5</v>
      </c>
      <c r="K38" s="43">
        <f>+D38+F38+H38+J38</f>
        <v>3497427.21</v>
      </c>
    </row>
    <row r="39" spans="2:11" ht="64.5" thickTop="1" x14ac:dyDescent="0.2">
      <c r="B39" s="66" t="s">
        <v>119</v>
      </c>
      <c r="C39" s="67" t="s">
        <v>120</v>
      </c>
      <c r="D39" s="36">
        <v>19975990</v>
      </c>
      <c r="E39" s="67" t="s">
        <v>121</v>
      </c>
      <c r="F39" s="36">
        <v>25414369</v>
      </c>
      <c r="G39" s="68"/>
      <c r="H39" s="69">
        <v>0</v>
      </c>
      <c r="I39" s="51"/>
      <c r="J39" s="69">
        <v>0</v>
      </c>
      <c r="K39" s="40">
        <v>45390359</v>
      </c>
    </row>
    <row r="40" spans="2:11" ht="80.25" customHeight="1" x14ac:dyDescent="0.2">
      <c r="B40" s="27" t="s">
        <v>122</v>
      </c>
      <c r="C40" s="28" t="s">
        <v>123</v>
      </c>
      <c r="D40" s="31">
        <v>1473689</v>
      </c>
      <c r="E40" s="28" t="s">
        <v>70</v>
      </c>
      <c r="F40" s="31">
        <v>1686819</v>
      </c>
      <c r="G40" s="51"/>
      <c r="H40" s="69">
        <v>0</v>
      </c>
      <c r="I40" s="51"/>
      <c r="J40" s="69">
        <v>0</v>
      </c>
      <c r="K40" s="43">
        <v>3160508</v>
      </c>
    </row>
    <row r="41" spans="2:11" ht="76.5" x14ac:dyDescent="0.2">
      <c r="B41" s="27" t="s">
        <v>124</v>
      </c>
      <c r="C41" s="28" t="s">
        <v>158</v>
      </c>
      <c r="D41" s="31">
        <v>4893329</v>
      </c>
      <c r="E41" s="28" t="s">
        <v>35</v>
      </c>
      <c r="F41" s="31">
        <f>3867722+2063329.09+10429.64</f>
        <v>5941480.7299999995</v>
      </c>
      <c r="G41" s="51"/>
      <c r="H41" s="31">
        <v>0</v>
      </c>
      <c r="I41" s="51"/>
      <c r="J41" s="31">
        <v>0</v>
      </c>
      <c r="K41" s="43">
        <f>D41+F41+H41+J41</f>
        <v>10834809.73</v>
      </c>
    </row>
    <row r="42" spans="2:11" ht="81" customHeight="1" x14ac:dyDescent="0.2">
      <c r="B42" s="48" t="s">
        <v>125</v>
      </c>
      <c r="C42" s="46" t="s">
        <v>126</v>
      </c>
      <c r="D42" s="58">
        <v>13534089</v>
      </c>
      <c r="E42" s="46" t="s">
        <v>51</v>
      </c>
      <c r="F42" s="44">
        <v>7332167.5</v>
      </c>
      <c r="G42" s="58"/>
      <c r="H42" s="58">
        <v>0</v>
      </c>
      <c r="I42" s="46" t="s">
        <v>127</v>
      </c>
      <c r="J42" s="44">
        <v>1516250</v>
      </c>
      <c r="K42" s="47">
        <f>D42+F42+H42+J42</f>
        <v>22382506.5</v>
      </c>
    </row>
    <row r="43" spans="2:11" ht="63.75" x14ac:dyDescent="0.2">
      <c r="B43" s="27" t="s">
        <v>128</v>
      </c>
      <c r="C43" s="28" t="s">
        <v>129</v>
      </c>
      <c r="D43" s="25">
        <f>110303125+181001982</f>
        <v>291305107</v>
      </c>
      <c r="E43" s="28" t="s">
        <v>130</v>
      </c>
      <c r="F43" s="25">
        <f>31641729.5+30749733+32430218</f>
        <v>94821680.5</v>
      </c>
      <c r="G43" s="51"/>
      <c r="H43" s="58">
        <v>0</v>
      </c>
      <c r="I43" s="51"/>
      <c r="J43" s="31">
        <v>0</v>
      </c>
      <c r="K43" s="41">
        <f>D43+F43+J43</f>
        <v>386126787.5</v>
      </c>
    </row>
    <row r="44" spans="2:11" ht="66.75" customHeight="1" x14ac:dyDescent="0.2">
      <c r="B44" s="70" t="s">
        <v>169</v>
      </c>
      <c r="C44" s="71" t="s">
        <v>131</v>
      </c>
      <c r="D44" s="72" t="s">
        <v>132</v>
      </c>
      <c r="E44" s="71" t="s">
        <v>133</v>
      </c>
      <c r="F44" s="72">
        <v>32601094.27</v>
      </c>
      <c r="G44" s="73"/>
      <c r="H44" s="58">
        <v>0</v>
      </c>
      <c r="I44" s="73"/>
      <c r="J44" s="31">
        <v>0</v>
      </c>
      <c r="K44" s="74" t="s">
        <v>134</v>
      </c>
    </row>
    <row r="45" spans="2:11" ht="66.75" customHeight="1" x14ac:dyDescent="0.2">
      <c r="B45" s="70" t="s">
        <v>135</v>
      </c>
      <c r="C45" s="71" t="s">
        <v>131</v>
      </c>
      <c r="D45" s="75" t="s">
        <v>136</v>
      </c>
      <c r="E45" s="71" t="s">
        <v>133</v>
      </c>
      <c r="F45" s="75" t="s">
        <v>137</v>
      </c>
      <c r="G45" s="76"/>
      <c r="H45" s="58">
        <v>0</v>
      </c>
      <c r="I45" s="76"/>
      <c r="J45" s="31">
        <v>0</v>
      </c>
      <c r="K45" s="77" t="s">
        <v>138</v>
      </c>
    </row>
    <row r="46" spans="2:11" ht="69.75" customHeight="1" x14ac:dyDescent="0.2">
      <c r="B46" s="70" t="s">
        <v>139</v>
      </c>
      <c r="C46" s="71" t="s">
        <v>131</v>
      </c>
      <c r="D46" s="78">
        <v>3263416.74</v>
      </c>
      <c r="E46" s="71" t="s">
        <v>133</v>
      </c>
      <c r="F46" s="75" t="s">
        <v>140</v>
      </c>
      <c r="G46" s="79"/>
      <c r="H46" s="58">
        <v>0</v>
      </c>
      <c r="I46" s="79"/>
      <c r="J46" s="31">
        <v>0</v>
      </c>
      <c r="K46" s="80" t="s">
        <v>141</v>
      </c>
    </row>
    <row r="47" spans="2:11" ht="76.5" x14ac:dyDescent="0.2">
      <c r="B47" s="81" t="s">
        <v>142</v>
      </c>
      <c r="C47" s="82" t="s">
        <v>143</v>
      </c>
      <c r="D47" s="83">
        <v>1280885.6000000001</v>
      </c>
      <c r="E47" s="82" t="s">
        <v>144</v>
      </c>
      <c r="F47" s="83">
        <v>320221.39999999991</v>
      </c>
      <c r="G47" s="84"/>
      <c r="H47" s="85">
        <v>0</v>
      </c>
      <c r="I47" s="84"/>
      <c r="J47" s="85">
        <v>0</v>
      </c>
      <c r="K47" s="86">
        <v>1601107</v>
      </c>
    </row>
    <row r="48" spans="2:11" ht="89.25" x14ac:dyDescent="0.2">
      <c r="B48" s="81" t="s">
        <v>145</v>
      </c>
      <c r="C48" s="82" t="s">
        <v>143</v>
      </c>
      <c r="D48" s="85">
        <v>3846434.9299999997</v>
      </c>
      <c r="E48" s="82" t="s">
        <v>144</v>
      </c>
      <c r="F48" s="85">
        <v>961608.72000000009</v>
      </c>
      <c r="G48" s="84"/>
      <c r="H48" s="85">
        <v>0</v>
      </c>
      <c r="I48" s="84"/>
      <c r="J48" s="85">
        <v>0</v>
      </c>
      <c r="K48" s="86">
        <v>4808043.6499999994</v>
      </c>
    </row>
    <row r="49" spans="2:11" ht="76.5" x14ac:dyDescent="0.2">
      <c r="B49" s="81" t="s">
        <v>146</v>
      </c>
      <c r="C49" s="82" t="s">
        <v>143</v>
      </c>
      <c r="D49" s="85">
        <v>5057325</v>
      </c>
      <c r="E49" s="82" t="s">
        <v>144</v>
      </c>
      <c r="F49" s="85">
        <v>1264331.25</v>
      </c>
      <c r="G49" s="84"/>
      <c r="H49" s="85">
        <v>0</v>
      </c>
      <c r="I49" s="84"/>
      <c r="J49" s="85">
        <v>0</v>
      </c>
      <c r="K49" s="86">
        <v>6321656.25</v>
      </c>
    </row>
    <row r="50" spans="2:11" ht="76.5" x14ac:dyDescent="0.2">
      <c r="B50" s="81" t="s">
        <v>147</v>
      </c>
      <c r="C50" s="82" t="s">
        <v>143</v>
      </c>
      <c r="D50" s="87">
        <v>11918169.199999999</v>
      </c>
      <c r="E50" s="82" t="s">
        <v>144</v>
      </c>
      <c r="F50" s="85">
        <v>1465779.8</v>
      </c>
      <c r="G50" s="84"/>
      <c r="H50" s="85">
        <v>0</v>
      </c>
      <c r="I50" s="84"/>
      <c r="J50" s="85">
        <v>0</v>
      </c>
      <c r="K50" s="86">
        <v>13383949</v>
      </c>
    </row>
    <row r="51" spans="2:11" ht="76.5" x14ac:dyDescent="0.2">
      <c r="B51" s="88" t="s">
        <v>148</v>
      </c>
      <c r="C51" s="89" t="s">
        <v>149</v>
      </c>
      <c r="D51" s="90">
        <v>68175433.450000003</v>
      </c>
      <c r="E51" s="89" t="s">
        <v>150</v>
      </c>
      <c r="F51" s="90">
        <v>31334731.129999999</v>
      </c>
      <c r="G51" s="89" t="s">
        <v>151</v>
      </c>
      <c r="H51" s="90">
        <v>4454338.71</v>
      </c>
      <c r="I51" s="91"/>
      <c r="J51" s="83">
        <v>0</v>
      </c>
      <c r="K51" s="92">
        <f>D51+F51+H51</f>
        <v>103964503.28999999</v>
      </c>
    </row>
    <row r="52" spans="2:11" ht="63.75" x14ac:dyDescent="0.2">
      <c r="B52" s="93" t="s">
        <v>152</v>
      </c>
      <c r="C52" s="94" t="s">
        <v>153</v>
      </c>
      <c r="D52" s="95">
        <v>6380779.1900000004</v>
      </c>
      <c r="E52" s="94" t="s">
        <v>154</v>
      </c>
      <c r="F52" s="95">
        <f>1500000</f>
        <v>1500000</v>
      </c>
      <c r="G52" s="96"/>
      <c r="H52" s="97">
        <v>0</v>
      </c>
      <c r="I52" s="96"/>
      <c r="J52" s="97">
        <v>0</v>
      </c>
      <c r="K52" s="98">
        <f>D52+F52</f>
        <v>7880779.1900000004</v>
      </c>
    </row>
    <row r="53" spans="2:11" ht="38.25" x14ac:dyDescent="0.2">
      <c r="B53" s="99" t="s">
        <v>155</v>
      </c>
      <c r="C53" s="100" t="s">
        <v>156</v>
      </c>
      <c r="D53" s="101">
        <v>5749922805.8299999</v>
      </c>
      <c r="E53" s="100" t="s">
        <v>157</v>
      </c>
      <c r="F53" s="101">
        <v>1106093444</v>
      </c>
      <c r="G53" s="100"/>
      <c r="H53" s="85">
        <v>0</v>
      </c>
      <c r="I53" s="102"/>
      <c r="J53" s="85">
        <v>0</v>
      </c>
      <c r="K53" s="103">
        <v>6856016249.8299999</v>
      </c>
    </row>
    <row r="54" spans="2:11" ht="42" customHeight="1" x14ac:dyDescent="0.2">
      <c r="B54" s="104" t="s">
        <v>159</v>
      </c>
      <c r="C54" s="89" t="s">
        <v>160</v>
      </c>
      <c r="D54" s="105">
        <v>8473765.1399999615</v>
      </c>
      <c r="E54" s="89" t="s">
        <v>161</v>
      </c>
      <c r="F54" s="83">
        <v>11138746.079999678</v>
      </c>
      <c r="G54" s="91"/>
      <c r="H54" s="97">
        <v>0</v>
      </c>
      <c r="I54" s="91"/>
      <c r="J54" s="97">
        <v>0</v>
      </c>
      <c r="K54" s="106">
        <f>+D54+F54+H54+J54</f>
        <v>19612511.219999641</v>
      </c>
    </row>
    <row r="55" spans="2:11" ht="42" customHeight="1" x14ac:dyDescent="0.2">
      <c r="B55" s="81" t="s">
        <v>162</v>
      </c>
      <c r="C55" s="89" t="s">
        <v>163</v>
      </c>
      <c r="D55" s="107">
        <v>59746513</v>
      </c>
      <c r="E55" s="89" t="s">
        <v>161</v>
      </c>
      <c r="F55" s="107">
        <v>37094960.420000002</v>
      </c>
      <c r="G55" s="91"/>
      <c r="H55" s="85">
        <v>0</v>
      </c>
      <c r="I55" s="91"/>
      <c r="J55" s="85">
        <v>0</v>
      </c>
      <c r="K55" s="86">
        <f>D55+F55+H55+J55</f>
        <v>96841473.420000002</v>
      </c>
    </row>
    <row r="56" spans="2:11" ht="54.75" customHeight="1" x14ac:dyDescent="0.2">
      <c r="B56" s="108" t="s">
        <v>164</v>
      </c>
      <c r="C56" s="109" t="s">
        <v>165</v>
      </c>
      <c r="D56" s="110">
        <f>200508816-90348954</f>
        <v>110159862</v>
      </c>
      <c r="E56" s="111" t="s">
        <v>166</v>
      </c>
      <c r="F56" s="112">
        <f>61705130-13495805</f>
        <v>48209325</v>
      </c>
      <c r="G56" s="113"/>
      <c r="H56" s="85">
        <v>0</v>
      </c>
      <c r="I56" s="113"/>
      <c r="J56" s="85">
        <v>0</v>
      </c>
      <c r="K56" s="114">
        <f>+D56+F56</f>
        <v>158369187</v>
      </c>
    </row>
  </sheetData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7"/>
  </mergeCells>
  <printOptions horizontalCentered="1"/>
  <pageMargins left="0.39370078740157483" right="0.39370078740157483" top="0.74803149606299213" bottom="0.74803149606299213" header="0.31496062992125984" footer="0.31496062992125984"/>
  <pageSetup scale="64" fitToHeight="0" orientation="landscape" r:id="rId1"/>
  <ignoredErrors>
    <ignoredError sqref="D44:D45 F45:K46 K44" numberStoredAsText="1"/>
    <ignoredError sqref="K21 K24 K35 K3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3T2018</vt:lpstr>
      <vt:lpstr>'RECURSOS CONCURRENTES 3T2018'!Títulos_a_imprimir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2018-11-16T19:25:52Z</cp:lastPrinted>
  <dcterms:created xsi:type="dcterms:W3CDTF">2018-10-23T14:05:25Z</dcterms:created>
  <dcterms:modified xsi:type="dcterms:W3CDTF">2018-11-16T19:25:55Z</dcterms:modified>
</cp:coreProperties>
</file>