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RECURSOS CONCURRENTES 4T2018" sheetId="1" r:id="rId1"/>
  </sheets>
  <definedNames>
    <definedName name="_xlnm.Print_Titles" localSheetId="0">'RECURSOS CONCURRENTES 4T2018'!$1:$7</definedName>
  </definedNames>
  <calcPr calcId="152511"/>
</workbook>
</file>

<file path=xl/calcChain.xml><?xml version="1.0" encoding="utf-8"?>
<calcChain xmlns="http://schemas.openxmlformats.org/spreadsheetml/2006/main">
  <c r="F51" i="1" l="1"/>
  <c r="K51" i="1" s="1"/>
  <c r="K50" i="1" l="1"/>
  <c r="D50" i="1"/>
  <c r="K49" i="1"/>
  <c r="K48" i="1"/>
  <c r="K47" i="1"/>
  <c r="K46" i="1"/>
  <c r="K43" i="1" l="1"/>
  <c r="K42" i="1"/>
  <c r="K41" i="1"/>
  <c r="K40" i="1"/>
  <c r="K39" i="1"/>
  <c r="K38" i="1"/>
  <c r="K37" i="1"/>
  <c r="K36" i="1"/>
  <c r="J35" i="1"/>
  <c r="F35" i="1"/>
  <c r="D35" i="1"/>
  <c r="K35" i="1" s="1"/>
  <c r="K34" i="1"/>
  <c r="K33" i="1"/>
  <c r="K32" i="1"/>
  <c r="K31" i="1"/>
  <c r="K29" i="1"/>
  <c r="K28" i="1"/>
  <c r="K26" i="1"/>
  <c r="K25" i="1"/>
  <c r="K23" i="1"/>
  <c r="F22" i="1"/>
  <c r="D22" i="1"/>
  <c r="K22" i="1" s="1"/>
  <c r="K21" i="1"/>
  <c r="J20" i="1"/>
  <c r="F20" i="1"/>
  <c r="D20" i="1"/>
  <c r="K19" i="1"/>
  <c r="K17" i="1"/>
  <c r="K16" i="1"/>
  <c r="K15" i="1"/>
  <c r="K14" i="1"/>
  <c r="K13" i="1"/>
  <c r="F12" i="1"/>
  <c r="K12" i="1" s="1"/>
  <c r="K11" i="1"/>
  <c r="K10" i="1"/>
  <c r="K8" i="1"/>
  <c r="K20" i="1" l="1"/>
</calcChain>
</file>

<file path=xl/sharedStrings.xml><?xml version="1.0" encoding="utf-8"?>
<sst xmlns="http://schemas.openxmlformats.org/spreadsheetml/2006/main" count="194" uniqueCount="155">
  <si>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</si>
  <si>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</si>
  <si>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</si>
  <si>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</si>
  <si>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</si>
  <si>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</si>
  <si>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</si>
  <si>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</si>
  <si>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</si>
  <si>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</si>
  <si>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</si>
  <si>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</si>
  <si>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</si>
  <si>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</si>
  <si>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</si>
  <si>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</si>
  <si>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</si>
  <si>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</si>
  <si>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</si>
  <si>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Subsidio Ordinario Universidad Estatal del Valle de Toluca</t>
  </si>
  <si>
    <t>Secretaria de Educación Pública/ Subsecretaria de Educacion Media Superior y Superior</t>
  </si>
  <si>
    <t>Secretaria de Educacion del Gobierno del Estado de México</t>
  </si>
  <si>
    <t>Universidad Estatal del Valle de Toluca.</t>
  </si>
  <si>
    <t>Educacion Superior Universitaria Universidad Politécnica del Valle de Toluca</t>
  </si>
  <si>
    <t>Secretaria de Educación Publica-Subsecretaria de Educacion Media Superior y Superior</t>
  </si>
  <si>
    <t>Secretaria de Educación - Gobierno del Estado de México</t>
  </si>
  <si>
    <t>Educación Superior Tecnológica. Tecnologico de Estudios Superiores de Ixtapaluca.</t>
  </si>
  <si>
    <t>Secretaria de Educación Pública/Subsecretaria de Educación Media Superior y Superior</t>
  </si>
  <si>
    <t>Secretaría de Educación del Gobierno del Estado de México.</t>
  </si>
  <si>
    <t>Tecnológico de Estudios Superiores de Ixtapaluca</t>
  </si>
  <si>
    <t>Subsidios Federales para Organismos Descentralizados Universidad Politecnica de Chimalhuacan</t>
  </si>
  <si>
    <t>Secretaría de Educación Pública/Subsecretaría de Educación Media Superior y Superior</t>
  </si>
  <si>
    <t>Secretaría de Educación del Gobierno del Estado de México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</si>
  <si>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</si>
  <si>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</si>
  <si>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Mexico</t>
  </si>
  <si>
    <t>Convenio Específico para la Asignación de Recursos Financieros para la Operación de la Universidad Tecnolódica "Fidel Velàzquez"el Velázquez"</t>
  </si>
  <si>
    <t>Secretaría de Educación Pública/ Coordinación General de Universidades Tecnológicas  y Politécnicas</t>
  </si>
  <si>
    <t>Secretaría de Educación / Gobierno del Estado de México</t>
  </si>
  <si>
    <t>Universidad Tecnológica Fidel Velázquez</t>
  </si>
  <si>
    <t>Convenio de Coordinación para la Creación, Operación y Apoyo Financiero. Tecnológico de Estudios Superiores de Ecatepec.</t>
  </si>
  <si>
    <t>Secretaría de Educación Pública-  Tecnológico Nacional de Méxicio.</t>
  </si>
  <si>
    <t>Secretaría de Educación Gobierno del Estado de México.</t>
  </si>
  <si>
    <t>Tecnológico de Estudios Superiores de Ecatepec.</t>
  </si>
  <si>
    <t>U006 Subsidios Federales para Organismos Descentralizados Estatales. Universidad Tecnológica de Nezahualcóyotl</t>
  </si>
  <si>
    <t>Secretaría de Educación Pública/Gobierno del Estado de México</t>
  </si>
  <si>
    <t xml:space="preserve">Convenio de Coordinación para la creación, operación y apoyo financiero del Tecnológico de Estudios Superiores de Jocotitlán. </t>
  </si>
  <si>
    <t>Secretaría de Educación Pública/ Subsecretaría de Educación Media Superior y Superior</t>
  </si>
  <si>
    <t>Secretaría de Educación del Gobierno del Estado</t>
  </si>
  <si>
    <t>Tecnológico de Estudios Superiores de Jocotitlán</t>
  </si>
  <si>
    <t>Subsidios Federales para Organismos Descentralizados Estatales/Tecnológico de Estudios Superiores de Chimalhuacán</t>
  </si>
  <si>
    <t>Secretaria de Educación/Gobierno del Estado de Mexico.</t>
  </si>
  <si>
    <t>Tecnológico de Estudios Superiores de Chimalhuacán</t>
  </si>
  <si>
    <t>Convenio de Coordinación para el establecimiento, operación y apoyo financiero del Telebachillerato Comunitario en el Estado de México</t>
  </si>
  <si>
    <t>Secretaria de Educación Pública - Subsecretaria de Educación Media Superior y Superior</t>
  </si>
  <si>
    <t xml:space="preserve"> Secretaria de Educación del  Gobierno del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</si>
  <si>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</si>
  <si>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</si>
  <si>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Secretaria de Educación del Gobierno del Estado de México</t>
  </si>
  <si>
    <t>Universidad Estatal del Valle de Ecatepec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</si>
  <si>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</si>
  <si>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</si>
  <si>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Tecnológico de Estudios Superiores de San Felipe del Progreso</t>
  </si>
  <si>
    <t>Subsidios Federales para Organismos Descentralizados.Tecnologico de Estudios Superiores de Chalco</t>
  </si>
  <si>
    <t>Secretaria de Educación Pública, subsecretaria de Eduación  Media Superior y Superior</t>
  </si>
  <si>
    <t>Secretaría de Educación, Gobierno del Estado de México</t>
  </si>
  <si>
    <t>Tecnológico de Estudios Superiores de Chalco</t>
  </si>
  <si>
    <t>Convenio de Coordinación para la creación, operación y apoyo Financiero de la Universidad Tecnológica del Sur del Estado de México</t>
  </si>
  <si>
    <t>Secretaria de Educación Pública / Coordinación General  de Universidades Tecnologicas y Politecnicas</t>
  </si>
  <si>
    <t>Secretaria de Educación Pública / Gobierno del Estado de México</t>
  </si>
  <si>
    <t>Educación Media Superior Tecnológica - Colegio de Estudios Científicos y Tecnológicos del Estado de México</t>
  </si>
  <si>
    <t>Secretaria de Educación del Gobierno Estado de México</t>
  </si>
  <si>
    <t>Convenio de Coordinación para la Creación, Operación y Apoyo Financiero. Universidad Politécnica de Texcoco</t>
  </si>
  <si>
    <t>Secretaría de Educacion del Gobierno del Estado México</t>
  </si>
  <si>
    <t>Universidad Politécnica de Texcoco</t>
  </si>
  <si>
    <t>Convenio especifico para la asignacion de recursos financieros para la operación de las Universidades Tecnológicas del Estado de México. Universidad Tecnologica del Valle de Toluca</t>
  </si>
  <si>
    <t>Secretaria de Educacion Publica/Subse-cretaria de Educacion Media Superior y Superior </t>
  </si>
  <si>
    <t>Secretaría de Educación Pública del Gobierno del Estado de México</t>
  </si>
  <si>
    <t>Convenio de Apoyo Financiero</t>
  </si>
  <si>
    <t>Secretaría de
Educación Pública/ Subsecretaría de Educación Media Superior</t>
  </si>
  <si>
    <t>Universidad Politécnica del Valle de México</t>
  </si>
  <si>
    <t xml:space="preserve">Convenio Específico para la Asignación de Recursos Financieros para la Operación de las Universidades Tecnológicas del Estado de México. Universidad Tecnologica de Zinacantepec </t>
  </si>
  <si>
    <t>Subsidios Federales para Organismos Descentralizados Estatales Colegio de Bachilleres del Estado de México</t>
  </si>
  <si>
    <t xml:space="preserve">Secretaría de Educación Pública </t>
  </si>
  <si>
    <t>Secretaría de Educación del Estado de México</t>
  </si>
  <si>
    <t>Colegio de Bachilleres del Estado de México</t>
  </si>
  <si>
    <t>Subsidios Federales para Organismos Descentralizados Estatales (Educación Superior Tecnológica)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</si>
  <si>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</si>
  <si>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</si>
  <si>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de Apoyo Financiero Solidario. Universidad Politecnica Otzolotepec.</t>
  </si>
  <si>
    <t>Universidad Politécnica de Otzolotepec</t>
  </si>
  <si>
    <t>Educación Tecnológica-Tecnológico de Estudios Superiores de Jilotepec</t>
  </si>
  <si>
    <t>Secretaría de Educación Pública Subsecretaría de Educación Pública</t>
  </si>
  <si>
    <t>Gobierno del Estado de México Secretaría de educación Pública</t>
  </si>
  <si>
    <t>Tecnológico de Estudios Superiores de Jilotepec</t>
  </si>
  <si>
    <t>Secretaría de Educación Pública Subsecretaria de Educación Media Superior y Superior</t>
  </si>
  <si>
    <t>Tecnológico de Estudios Superiores de Valle de Bravo</t>
  </si>
  <si>
    <t>Subsidios Federales para Organismos Descentralizados Estatales. Tecnológico de Estudios Superiores de Cuautitlán Izcalli.</t>
  </si>
  <si>
    <t>Secretaría de Educación Pública- Subsecretaría de Educación Media Superior y Superior.</t>
  </si>
  <si>
    <t>Tecnológico de Estudios Superiores de Cuautitlán Izcalli.</t>
  </si>
  <si>
    <t xml:space="preserve">Educacion para el Desarrollo Integral.- Tecnológico de Estudios Superiores de Tianguistenco. </t>
  </si>
  <si>
    <t>Secretaría de Ediucación del Gobierno del Estado de Mexico</t>
  </si>
  <si>
    <t>Tecnológico de Estudios Superiores de Tianguistenco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</si>
  <si>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</si>
  <si>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</si>
  <si>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</si>
  <si>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</si>
  <si>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Subsidios Federales para organismos descentralizados Estatales/Tecnologico de Estudios Superiores de Villa Guerrero</t>
  </si>
  <si>
    <t>Secretaría de Educación Pública Subsecretaría de Educación Media Superior y Superior</t>
  </si>
  <si>
    <t>Subsidio para organismos descentralizados estatales al Tecnológico de Estudios Superiores de Coacalco</t>
  </si>
  <si>
    <t>Secretaría de Educación Pública Tecnológico  Nacional de México</t>
  </si>
  <si>
    <t>Secretaría de Educación Subsecretaría de Educación Media Superior y Superior  Estado de México</t>
  </si>
  <si>
    <t>Tecnológico  de Estudios Superiores de Coacalco.</t>
  </si>
  <si>
    <t>Convenio de Apoyo Financiero Solidario. Universidad Politécnica de Atlacomulco</t>
  </si>
  <si>
    <t>Universidad Politécnica de Atlacomulco</t>
  </si>
  <si>
    <t>Convenio de Coordinación para el desarrollo de la Educación Media Superior y Superior en el Estado de México. Tecnológico de Estudios Superiores del Oriente del Estado de México</t>
  </si>
  <si>
    <t>Secretaría de Educación Pública Subsecretaría de Educación Superior</t>
  </si>
  <si>
    <t>Tecnológico de Estudios Superiores del Oriente del Estado de México</t>
  </si>
  <si>
    <t>Convenio Modificatorio del Convenio Marco de Colaboración para el Apoyo Financiero Solidario. Universidad Mexiquense del Bicentenario</t>
  </si>
  <si>
    <t xml:space="preserve">Secretaría de Educación  Pública/ Subsecretaria de Educación Media  Superior y Superior </t>
  </si>
  <si>
    <t>Universidad Mexiquense del Bicentenario</t>
  </si>
  <si>
    <t>Educación Superior Universitaria. Universidad Intercultural del Estado de Méxcio</t>
  </si>
  <si>
    <t>Secretaria de Educación Pública/Subsecretaría de Educación Media Superior y Superior</t>
  </si>
  <si>
    <t>Universidad Intercultural del Estado de México</t>
  </si>
  <si>
    <t>Convenio de Coordinación para la Creación, Operación y Apoyo Financiero. Universidad Politécnica de Cuautitlan Izcalli.</t>
  </si>
  <si>
    <t>Secretaria de Educación Pública  Subsecretaría de Educación  Media Superior y Superior</t>
  </si>
  <si>
    <t>Universidad Politécnica de Cuautitlan Izcalli</t>
  </si>
  <si>
    <t xml:space="preserve">Secretaría de Medio Ambiente y Recursos Naturales / Comisión Nacional del Agua </t>
  </si>
  <si>
    <t xml:space="preserve">Comisión del Agua del Estado de México </t>
  </si>
  <si>
    <t>Programa de Concurrencia con las Entidades Federativas. Infraestructura, Equipamiento y Maquinaria. Proyectos Productivos o Estratégicos Agrícolas</t>
  </si>
  <si>
    <t>Secretaría de Agricultura, Ganadería, Desarrollo Rural, Pesca y Alimentación</t>
  </si>
  <si>
    <t>Secretaría de Desarrollo Agropecuario</t>
  </si>
  <si>
    <t>Programa de Concurrencia con las Entidades Federativas.Infraestructura, Equipamiento y Maquinaria. Proyectos Productivos o Estratégicos Pecuarios</t>
  </si>
  <si>
    <t>Programa de Concurrencia con las Entidades Federativas.Infraestructura, Equipamiento y Maquinaria. Proyectos Productivos o Estratégicos  de Pesca y Acuícolas</t>
  </si>
  <si>
    <t>Programa de Apoyo a Pequeños Productores. Infraestructura Productiva para el Aprovechamiento Sustentable del Suelo y Agua</t>
  </si>
  <si>
    <t>Programa de Apoyo a Pequeños Productores. Extensionismo Desarrollo de Capacidades y Asociatividad Productiva y Proyecto de Seguridad Alimentaria para Zonas Rurales</t>
  </si>
  <si>
    <t>Convenio de coordinación para el otorgamiento de un subsidio en el marco del programa de desarrollo regional turístico sustentable y pueblos mágicos.  Apartado "b"</t>
  </si>
  <si>
    <t>Secretaría de Turismo</t>
  </si>
  <si>
    <t xml:space="preserve">Seguro Popular </t>
  </si>
  <si>
    <t xml:space="preserve">Comisión Nacional de Protección Social en Salud </t>
  </si>
  <si>
    <t>Régimen Estatal de Protección Social en Salud (Aportación Solidaria Estatal)</t>
  </si>
  <si>
    <t>Programa de apoyo al empleo</t>
  </si>
  <si>
    <t>Secretaría del Trabajo y Previsión Social</t>
  </si>
  <si>
    <t>Secretaría del Trabajo</t>
  </si>
  <si>
    <t>Subsidios federales para organismos descentralizados estatales.</t>
  </si>
  <si>
    <t>Secretaría de Educación Pública</t>
  </si>
  <si>
    <t>Fondo de Aportaciones para la Seguridad Pública</t>
  </si>
  <si>
    <t>Secretaría de Gobernación</t>
  </si>
  <si>
    <t>Gobierno del Estado de México (Secretaría de Finanzas)</t>
  </si>
  <si>
    <t>Período (trimestre 4to del año 2018)</t>
  </si>
  <si>
    <t>Secretaria de Educacion Publica/Subsecretaría de Educación Media Superior y Superior.</t>
  </si>
  <si>
    <t>Secretaría de Educación Pública, Subsecretaria de Educación Superior.</t>
  </si>
  <si>
    <r>
      <t xml:space="preserve">Convenio de coordinación que para la creación, operación y apoyo financiero del </t>
    </r>
    <r>
      <rPr>
        <sz val="10"/>
        <rFont val="Arial"/>
        <family val="2"/>
      </rPr>
      <t>Tecnológico de Estudios Superiores de Valle de Bravo</t>
    </r>
    <r>
      <rPr>
        <sz val="10"/>
        <color indexed="10"/>
        <rFont val="Arial"/>
        <family val="2"/>
      </rPr>
      <t xml:space="preserve">  </t>
    </r>
    <r>
      <rPr>
        <sz val="10"/>
        <color indexed="8"/>
        <rFont val="Arial"/>
        <family val="2"/>
      </rPr>
      <t>celebran, la Secretaría de Educación Pública y el Gobierno del Estado Libre y Soberano de México.</t>
    </r>
  </si>
  <si>
    <r>
      <t xml:space="preserve">Agua Potable, Drenaje y Tratamiento,  en su Apartado Urbano </t>
    </r>
    <r>
      <rPr>
        <sz val="10"/>
        <color indexed="8"/>
        <rFont val="Arial"/>
        <family val="2"/>
      </rPr>
      <t xml:space="preserve">(APAUR) Ejercicio Presupuestal 2018 </t>
    </r>
  </si>
  <si>
    <r>
      <t xml:space="preserve">Agua Potable, Drenaje y Tratamiento, en su Apartado Urbano </t>
    </r>
    <r>
      <rPr>
        <sz val="10"/>
        <color indexed="8"/>
        <rFont val="Arial"/>
        <family val="2"/>
      </rPr>
      <t>(APARURAL)</t>
    </r>
    <r>
      <rPr>
        <sz val="10"/>
        <color theme="1"/>
        <rFont val="Arial"/>
        <family val="2"/>
      </rPr>
      <t xml:space="preserve"> </t>
    </r>
    <r>
      <rPr>
        <sz val="10"/>
        <color indexed="8"/>
        <rFont val="Arial"/>
        <family val="2"/>
      </rPr>
      <t>Ejercicio Presupuestal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</si>
</sst>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5" fillId="2" borderId="18" xfId="0" applyNumberFormat="1" applyFont="1" applyFill="1" applyBorder="1" applyAlignment="1">
      <alignment horizontal="left" vertical="center" wrapText="1"/>
    </xf>
    <xf numFmtId="49" fontId="5" fillId="2" borderId="18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6" fillId="2" borderId="18" xfId="6" applyNumberFormat="1" applyFont="1" applyFill="1" applyBorder="1" applyAlignment="1">
      <alignment horizontal="center" vertical="center"/>
    </xf>
    <xf numFmtId="43" fontId="6" fillId="2" borderId="18" xfId="6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4" fontId="6" fillId="2" borderId="18" xfId="6" applyNumberFormat="1" applyFont="1" applyFill="1" applyBorder="1" applyAlignment="1">
      <alignment horizontal="right" vertical="center"/>
    </xf>
    <xf numFmtId="4" fontId="5" fillId="2" borderId="18" xfId="6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 wrapText="1"/>
    </xf>
    <xf numFmtId="4" fontId="5" fillId="2" borderId="18" xfId="6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43" fontId="2" fillId="2" borderId="18" xfId="6" applyFont="1" applyFill="1" applyBorder="1" applyAlignment="1">
      <alignment horizontal="center" vertical="center" wrapText="1"/>
    </xf>
    <xf numFmtId="4" fontId="2" fillId="2" borderId="18" xfId="6" applyNumberFormat="1" applyFont="1" applyFill="1" applyBorder="1" applyAlignment="1">
      <alignment horizontal="center" vertical="center"/>
    </xf>
    <xf numFmtId="4" fontId="2" fillId="2" borderId="18" xfId="8" applyNumberFormat="1" applyFont="1" applyFill="1" applyBorder="1" applyAlignment="1">
      <alignment horizontal="right" vertical="center"/>
    </xf>
    <xf numFmtId="2" fontId="5" fillId="2" borderId="1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/>
    </xf>
    <xf numFmtId="166" fontId="2" fillId="2" borderId="18" xfId="9" applyNumberFormat="1" applyFont="1" applyFill="1" applyBorder="1" applyAlignment="1">
      <alignment horizontal="center" vertical="center"/>
    </xf>
    <xf numFmtId="4" fontId="2" fillId="2" borderId="18" xfId="9" applyNumberFormat="1" applyFont="1" applyFill="1" applyBorder="1" applyAlignment="1">
      <alignment horizontal="center" vertical="center"/>
    </xf>
    <xf numFmtId="4" fontId="2" fillId="2" borderId="18" xfId="9" applyNumberFormat="1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 wrapText="1" shrinkToFit="1"/>
    </xf>
    <xf numFmtId="43" fontId="6" fillId="2" borderId="18" xfId="6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/>
    </xf>
    <xf numFmtId="4" fontId="5" fillId="2" borderId="18" xfId="6" applyNumberFormat="1" applyFont="1" applyFill="1" applyBorder="1" applyAlignment="1">
      <alignment horizontal="right" vertical="center"/>
    </xf>
    <xf numFmtId="4" fontId="2" fillId="2" borderId="18" xfId="7" applyNumberFormat="1" applyFont="1" applyFill="1" applyBorder="1" applyAlignment="1">
      <alignment horizontal="center" vertical="center"/>
    </xf>
    <xf numFmtId="44" fontId="5" fillId="2" borderId="18" xfId="7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right" vertical="center"/>
    </xf>
    <xf numFmtId="49" fontId="5" fillId="2" borderId="18" xfId="0" applyNumberFormat="1" applyFont="1" applyFill="1" applyBorder="1" applyAlignment="1">
      <alignment horizontal="left" vertical="center"/>
    </xf>
    <xf numFmtId="4" fontId="5" fillId="2" borderId="18" xfId="7" applyNumberFormat="1" applyFont="1" applyFill="1" applyBorder="1" applyAlignment="1">
      <alignment horizontal="center" vertical="center"/>
    </xf>
    <xf numFmtId="4" fontId="5" fillId="2" borderId="18" xfId="7" applyNumberFormat="1" applyFont="1" applyFill="1" applyBorder="1" applyAlignment="1">
      <alignment horizontal="right" vertical="center"/>
    </xf>
    <xf numFmtId="0" fontId="5" fillId="2" borderId="18" xfId="0" applyNumberFormat="1" applyFont="1" applyFill="1" applyBorder="1" applyAlignment="1">
      <alignment horizontal="left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165" fontId="5" fillId="2" borderId="18" xfId="6" applyNumberFormat="1" applyFont="1" applyFill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" fontId="5" fillId="0" borderId="18" xfId="6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" fontId="5" fillId="0" borderId="18" xfId="6" applyNumberFormat="1" applyFont="1" applyBorder="1" applyAlignment="1">
      <alignment horizontal="righ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43" fontId="5" fillId="0" borderId="18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4" fontId="5" fillId="0" borderId="18" xfId="12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right" vertical="center" wrapText="1"/>
    </xf>
    <xf numFmtId="49" fontId="5" fillId="0" borderId="19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center" vertical="center" wrapText="1"/>
    </xf>
    <xf numFmtId="4" fontId="5" fillId="0" borderId="19" xfId="7" applyNumberFormat="1" applyFont="1" applyFill="1" applyBorder="1" applyAlignment="1">
      <alignment horizontal="center" vertical="center"/>
    </xf>
    <xf numFmtId="4" fontId="5" fillId="0" borderId="19" xfId="0" applyNumberFormat="1" applyFont="1" applyFill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" fontId="5" fillId="0" borderId="19" xfId="7" applyNumberFormat="1" applyFont="1" applyBorder="1" applyAlignment="1">
      <alignment horizontal="right" vertical="center"/>
    </xf>
    <xf numFmtId="49" fontId="5" fillId="0" borderId="19" xfId="0" applyNumberFormat="1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/>
    </xf>
    <xf numFmtId="44" fontId="5" fillId="0" borderId="18" xfId="7" applyFont="1" applyBorder="1" applyAlignment="1">
      <alignment horizontal="center" vertical="center" wrapText="1"/>
    </xf>
    <xf numFmtId="4" fontId="2" fillId="0" borderId="18" xfId="7" applyNumberFormat="1" applyFont="1" applyBorder="1" applyAlignment="1">
      <alignment horizontal="center" vertical="center"/>
    </xf>
    <xf numFmtId="44" fontId="5" fillId="0" borderId="18" xfId="7" applyFont="1" applyBorder="1" applyAlignment="1">
      <alignment horizontal="center" vertical="center"/>
    </xf>
    <xf numFmtId="4" fontId="2" fillId="0" borderId="18" xfId="7" applyNumberFormat="1" applyFont="1" applyBorder="1" applyAlignment="1">
      <alignment horizontal="right" vertical="center"/>
    </xf>
  </cellXfs>
  <cellStyles count="13">
    <cellStyle name="Millares" xfId="6" builtinId="3"/>
    <cellStyle name="Millares 2" xfId="1"/>
    <cellStyle name="Millares 2 2" xfId="2"/>
    <cellStyle name="Millares 3" xfId="12"/>
    <cellStyle name="Millares_CONTRAREC." xfId="9"/>
    <cellStyle name="Moneda" xfId="7" builtinId="4"/>
    <cellStyle name="Moneda 2" xfId="3"/>
    <cellStyle name="Moneda 3" xfId="5"/>
    <cellStyle name="Normal" xfId="0" builtinId="0"/>
    <cellStyle name="Normal 2" xfId="4"/>
    <cellStyle name="Normal 2 10" xfId="11"/>
    <cellStyle name="Normal 2 2" xfId="10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zoomScale="87" zoomScaleNormal="87" workbookViewId="0">
      <selection activeCell="C8" sqref="C8"/>
    </sheetView>
  </sheetViews>
  <sheetFormatPr baseColWidth="10" defaultRowHeight="14.25" x14ac:dyDescent="0.2"/>
  <cols>
    <col min="1" max="1" width="3.5703125" style="1" customWidth="1"/>
    <col min="2" max="2" width="30.7109375" style="1" customWidth="1"/>
    <col min="3" max="3" width="18.7109375" style="1" customWidth="1"/>
    <col min="4" max="4" width="17.7109375" style="1" customWidth="1"/>
    <col min="5" max="5" width="18.7109375" style="1" customWidth="1"/>
    <col min="6" max="6" width="17.7109375" style="1" customWidth="1"/>
    <col min="7" max="7" width="18.7109375" style="1" customWidth="1"/>
    <col min="8" max="8" width="17.7109375" style="1" customWidth="1"/>
    <col min="9" max="9" width="18.7109375" style="1" customWidth="1"/>
    <col min="10" max="10" width="17.7109375" style="1" customWidth="1"/>
    <col min="11" max="11" width="18.7109375" style="1" customWidth="1"/>
    <col min="12" max="16384" width="11.42578125" style="1"/>
  </cols>
  <sheetData>
    <row r="1" spans="2:11" ht="15" thickBot="1" x14ac:dyDescent="0.25"/>
    <row r="2" spans="2:11" ht="15" thickTop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4"/>
    </row>
    <row r="3" spans="2:11" x14ac:dyDescent="0.2">
      <c r="B3" s="5" t="s">
        <v>1</v>
      </c>
      <c r="C3" s="6"/>
      <c r="D3" s="6"/>
      <c r="E3" s="6"/>
      <c r="F3" s="6"/>
      <c r="G3" s="6"/>
      <c r="H3" s="6"/>
      <c r="I3" s="6"/>
      <c r="J3" s="6"/>
      <c r="K3" s="7"/>
    </row>
    <row r="4" spans="2:11" ht="15" thickBot="1" x14ac:dyDescent="0.25">
      <c r="B4" s="8" t="s">
        <v>149</v>
      </c>
      <c r="C4" s="9"/>
      <c r="D4" s="9"/>
      <c r="E4" s="9"/>
      <c r="F4" s="9"/>
      <c r="G4" s="9"/>
      <c r="H4" s="9"/>
      <c r="I4" s="9"/>
      <c r="J4" s="9"/>
      <c r="K4" s="10"/>
    </row>
    <row r="5" spans="2:11" ht="15" thickTop="1" x14ac:dyDescent="0.2">
      <c r="B5" s="11" t="s">
        <v>2</v>
      </c>
      <c r="C5" s="12" t="s">
        <v>3</v>
      </c>
      <c r="D5" s="12"/>
      <c r="E5" s="12" t="s">
        <v>4</v>
      </c>
      <c r="F5" s="12"/>
      <c r="G5" s="12" t="s">
        <v>5</v>
      </c>
      <c r="H5" s="12"/>
      <c r="I5" s="12" t="s">
        <v>6</v>
      </c>
      <c r="J5" s="12"/>
      <c r="K5" s="13" t="s">
        <v>7</v>
      </c>
    </row>
    <row r="6" spans="2:11" ht="25.5" x14ac:dyDescent="0.2">
      <c r="B6" s="14"/>
      <c r="C6" s="15" t="s">
        <v>8</v>
      </c>
      <c r="D6" s="15" t="s">
        <v>9</v>
      </c>
      <c r="E6" s="15" t="s">
        <v>8</v>
      </c>
      <c r="F6" s="15" t="s">
        <v>9</v>
      </c>
      <c r="G6" s="15" t="s">
        <v>8</v>
      </c>
      <c r="H6" s="15" t="s">
        <v>9</v>
      </c>
      <c r="I6" s="15" t="s">
        <v>8</v>
      </c>
      <c r="J6" s="15" t="s">
        <v>9</v>
      </c>
      <c r="K6" s="16"/>
    </row>
    <row r="7" spans="2:11" ht="15" thickBot="1" x14ac:dyDescent="0.25">
      <c r="B7" s="17" t="s">
        <v>10</v>
      </c>
      <c r="C7" s="18" t="s">
        <v>11</v>
      </c>
      <c r="D7" s="18" t="s">
        <v>12</v>
      </c>
      <c r="E7" s="19" t="s">
        <v>13</v>
      </c>
      <c r="F7" s="18" t="s">
        <v>14</v>
      </c>
      <c r="G7" s="18" t="s">
        <v>15</v>
      </c>
      <c r="H7" s="18" t="s">
        <v>16</v>
      </c>
      <c r="I7" s="18" t="s">
        <v>17</v>
      </c>
      <c r="J7" s="18" t="s">
        <v>18</v>
      </c>
      <c r="K7" s="20"/>
    </row>
    <row r="8" spans="2:11" ht="68.25" customHeight="1" thickTop="1" x14ac:dyDescent="0.2">
      <c r="B8" s="21" t="s">
        <v>19</v>
      </c>
      <c r="C8" s="22" t="s">
        <v>20</v>
      </c>
      <c r="D8" s="23">
        <v>3351287</v>
      </c>
      <c r="E8" s="22" t="s">
        <v>21</v>
      </c>
      <c r="F8" s="23">
        <v>8256121</v>
      </c>
      <c r="G8" s="24"/>
      <c r="H8" s="23">
        <v>0</v>
      </c>
      <c r="I8" s="22" t="s">
        <v>22</v>
      </c>
      <c r="J8" s="23">
        <v>1334282.76</v>
      </c>
      <c r="K8" s="25">
        <f>D8+F8+H8+J8</f>
        <v>12941690.76</v>
      </c>
    </row>
    <row r="9" spans="2:11" ht="69" customHeight="1" x14ac:dyDescent="0.2">
      <c r="B9" s="26" t="s">
        <v>23</v>
      </c>
      <c r="C9" s="27" t="s">
        <v>24</v>
      </c>
      <c r="D9" s="28">
        <v>26178469</v>
      </c>
      <c r="E9" s="27" t="s">
        <v>25</v>
      </c>
      <c r="F9" s="28">
        <v>33424172</v>
      </c>
      <c r="G9" s="29"/>
      <c r="H9" s="23">
        <v>0</v>
      </c>
      <c r="I9" s="30"/>
      <c r="J9" s="23">
        <v>0</v>
      </c>
      <c r="K9" s="31">
        <v>59602641</v>
      </c>
    </row>
    <row r="10" spans="2:11" ht="81" customHeight="1" x14ac:dyDescent="0.2">
      <c r="B10" s="26" t="s">
        <v>26</v>
      </c>
      <c r="C10" s="27" t="s">
        <v>27</v>
      </c>
      <c r="D10" s="32">
        <v>9215578.9800000004</v>
      </c>
      <c r="E10" s="27" t="s">
        <v>28</v>
      </c>
      <c r="F10" s="32">
        <v>5648015</v>
      </c>
      <c r="G10" s="33"/>
      <c r="H10" s="34">
        <v>0</v>
      </c>
      <c r="I10" s="27" t="s">
        <v>29</v>
      </c>
      <c r="J10" s="34">
        <v>1484857.98</v>
      </c>
      <c r="K10" s="35">
        <f>J10+F10+D10</f>
        <v>16348451.960000001</v>
      </c>
    </row>
    <row r="11" spans="2:11" ht="81" customHeight="1" x14ac:dyDescent="0.2">
      <c r="B11" s="26" t="s">
        <v>30</v>
      </c>
      <c r="C11" s="27" t="s">
        <v>31</v>
      </c>
      <c r="D11" s="23">
        <v>1137507</v>
      </c>
      <c r="E11" s="27" t="s">
        <v>32</v>
      </c>
      <c r="F11" s="34">
        <v>1137507</v>
      </c>
      <c r="G11" s="23"/>
      <c r="H11" s="23">
        <v>0</v>
      </c>
      <c r="I11" s="23"/>
      <c r="J11" s="23">
        <v>0</v>
      </c>
      <c r="K11" s="25">
        <f>D11+F11+H11+J11</f>
        <v>2275014</v>
      </c>
    </row>
    <row r="12" spans="2:11" ht="63.75" x14ac:dyDescent="0.2">
      <c r="B12" s="26" t="s">
        <v>33</v>
      </c>
      <c r="C12" s="27" t="s">
        <v>34</v>
      </c>
      <c r="D12" s="33">
        <v>17608263</v>
      </c>
      <c r="E12" s="27" t="s">
        <v>35</v>
      </c>
      <c r="F12" s="33">
        <f>24597866+343306.94</f>
        <v>24941172.940000001</v>
      </c>
      <c r="G12" s="33"/>
      <c r="H12" s="33">
        <v>0</v>
      </c>
      <c r="I12" s="33"/>
      <c r="J12" s="33">
        <v>0</v>
      </c>
      <c r="K12" s="35">
        <f>D12+F12+J12</f>
        <v>42549435.939999998</v>
      </c>
    </row>
    <row r="13" spans="2:11" ht="93" customHeight="1" x14ac:dyDescent="0.2">
      <c r="B13" s="36" t="s">
        <v>36</v>
      </c>
      <c r="C13" s="37" t="s">
        <v>37</v>
      </c>
      <c r="D13" s="38">
        <v>18554799</v>
      </c>
      <c r="E13" s="37" t="s">
        <v>38</v>
      </c>
      <c r="F13" s="38">
        <v>17551445.5</v>
      </c>
      <c r="G13" s="38"/>
      <c r="H13" s="38">
        <v>0</v>
      </c>
      <c r="I13" s="37" t="s">
        <v>39</v>
      </c>
      <c r="J13" s="38">
        <v>11745669.029999999</v>
      </c>
      <c r="K13" s="39">
        <f>+D13+F13+H13+J13</f>
        <v>47851913.530000001</v>
      </c>
    </row>
    <row r="14" spans="2:11" ht="51" x14ac:dyDescent="0.2">
      <c r="B14" s="26" t="s">
        <v>40</v>
      </c>
      <c r="C14" s="27" t="s">
        <v>41</v>
      </c>
      <c r="D14" s="32">
        <v>26066546.010000002</v>
      </c>
      <c r="E14" s="27" t="s">
        <v>42</v>
      </c>
      <c r="F14" s="32">
        <v>41972522.520000003</v>
      </c>
      <c r="G14" s="40"/>
      <c r="H14" s="33">
        <v>0</v>
      </c>
      <c r="I14" s="27" t="s">
        <v>43</v>
      </c>
      <c r="J14" s="34">
        <v>17675889.109999999</v>
      </c>
      <c r="K14" s="35">
        <f>+D14+F14+H14+J14</f>
        <v>85714957.640000001</v>
      </c>
    </row>
    <row r="15" spans="2:11" ht="80.25" customHeight="1" x14ac:dyDescent="0.2">
      <c r="B15" s="36" t="s">
        <v>44</v>
      </c>
      <c r="C15" s="41" t="s">
        <v>31</v>
      </c>
      <c r="D15" s="42">
        <v>20369517</v>
      </c>
      <c r="E15" s="41" t="s">
        <v>45</v>
      </c>
      <c r="F15" s="43">
        <v>37847251</v>
      </c>
      <c r="G15" s="44"/>
      <c r="H15" s="45">
        <v>0</v>
      </c>
      <c r="I15" s="44"/>
      <c r="J15" s="45">
        <v>0</v>
      </c>
      <c r="K15" s="46">
        <f>SUM(D15:J15)</f>
        <v>58216768</v>
      </c>
    </row>
    <row r="16" spans="2:11" ht="63.75" x14ac:dyDescent="0.2">
      <c r="B16" s="21" t="s">
        <v>46</v>
      </c>
      <c r="C16" s="22" t="s">
        <v>47</v>
      </c>
      <c r="D16" s="28">
        <v>10582910.01</v>
      </c>
      <c r="E16" s="47" t="s">
        <v>48</v>
      </c>
      <c r="F16" s="28">
        <v>11963545</v>
      </c>
      <c r="G16" s="24"/>
      <c r="H16" s="23">
        <v>0</v>
      </c>
      <c r="I16" s="48" t="s">
        <v>49</v>
      </c>
      <c r="J16" s="28">
        <v>289578</v>
      </c>
      <c r="K16" s="31">
        <f>D16+F16+J16</f>
        <v>22836033.009999998</v>
      </c>
    </row>
    <row r="17" spans="2:11" ht="79.5" customHeight="1" x14ac:dyDescent="0.2">
      <c r="B17" s="26" t="s">
        <v>50</v>
      </c>
      <c r="C17" s="27" t="s">
        <v>27</v>
      </c>
      <c r="D17" s="23">
        <v>14154853</v>
      </c>
      <c r="E17" s="27" t="s">
        <v>51</v>
      </c>
      <c r="F17" s="23">
        <v>11809454</v>
      </c>
      <c r="G17" s="24"/>
      <c r="H17" s="23">
        <v>0</v>
      </c>
      <c r="I17" s="27" t="s">
        <v>52</v>
      </c>
      <c r="J17" s="23">
        <v>1258844.93</v>
      </c>
      <c r="K17" s="25">
        <f>D17+F17+H17+J17</f>
        <v>27223151.93</v>
      </c>
    </row>
    <row r="18" spans="2:11" ht="63.75" x14ac:dyDescent="0.2">
      <c r="B18" s="21" t="s">
        <v>53</v>
      </c>
      <c r="C18" s="27" t="s">
        <v>54</v>
      </c>
      <c r="D18" s="23">
        <v>35669074.969999999</v>
      </c>
      <c r="E18" s="22" t="s">
        <v>55</v>
      </c>
      <c r="F18" s="23">
        <v>35669074.969999999</v>
      </c>
      <c r="G18" s="24"/>
      <c r="H18" s="23">
        <v>0</v>
      </c>
      <c r="I18" s="24"/>
      <c r="J18" s="23">
        <v>0</v>
      </c>
      <c r="K18" s="25">
        <v>71338149.939999998</v>
      </c>
    </row>
    <row r="19" spans="2:11" ht="81" customHeight="1" x14ac:dyDescent="0.2">
      <c r="B19" s="26" t="s">
        <v>56</v>
      </c>
      <c r="C19" s="27" t="s">
        <v>57</v>
      </c>
      <c r="D19" s="23">
        <v>10446016</v>
      </c>
      <c r="E19" s="27" t="s">
        <v>58</v>
      </c>
      <c r="F19" s="23">
        <v>16793272</v>
      </c>
      <c r="G19" s="24"/>
      <c r="H19" s="23">
        <v>0</v>
      </c>
      <c r="I19" s="27" t="s">
        <v>59</v>
      </c>
      <c r="J19" s="23">
        <v>4240743.63</v>
      </c>
      <c r="K19" s="25">
        <f>D19+F19+H19+J19</f>
        <v>31480031.629999999</v>
      </c>
    </row>
    <row r="20" spans="2:11" ht="80.25" customHeight="1" x14ac:dyDescent="0.2">
      <c r="B20" s="21" t="s">
        <v>60</v>
      </c>
      <c r="C20" s="22" t="s">
        <v>61</v>
      </c>
      <c r="D20" s="28">
        <f>395264.11+5315849.58+2041707.34</f>
        <v>7752821.0300000003</v>
      </c>
      <c r="E20" s="47" t="s">
        <v>48</v>
      </c>
      <c r="F20" s="28">
        <f>3865695.33+3116467.67</f>
        <v>6982163</v>
      </c>
      <c r="G20" s="24"/>
      <c r="H20" s="23">
        <v>0</v>
      </c>
      <c r="I20" s="48" t="s">
        <v>62</v>
      </c>
      <c r="J20" s="28">
        <f>66356.22+14645.23+8927.28</f>
        <v>89928.73</v>
      </c>
      <c r="K20" s="31">
        <f>D20+F20+J20</f>
        <v>14824912.760000002</v>
      </c>
    </row>
    <row r="21" spans="2:11" ht="63.75" x14ac:dyDescent="0.2">
      <c r="B21" s="26" t="s">
        <v>63</v>
      </c>
      <c r="C21" s="27" t="s">
        <v>64</v>
      </c>
      <c r="D21" s="23">
        <v>7727233.8000000007</v>
      </c>
      <c r="E21" s="27" t="s">
        <v>65</v>
      </c>
      <c r="F21" s="32">
        <v>9890603</v>
      </c>
      <c r="G21" s="49"/>
      <c r="H21" s="23">
        <v>0</v>
      </c>
      <c r="I21" s="27" t="s">
        <v>66</v>
      </c>
      <c r="J21" s="32">
        <v>260330</v>
      </c>
      <c r="K21" s="50">
        <f>+D21+F21+J21</f>
        <v>17878166.800000001</v>
      </c>
    </row>
    <row r="22" spans="2:11" ht="94.5" customHeight="1" x14ac:dyDescent="0.2">
      <c r="B22" s="26" t="s">
        <v>67</v>
      </c>
      <c r="C22" s="27" t="s">
        <v>68</v>
      </c>
      <c r="D22" s="51">
        <f>90000+1842610+356000+1842610+1842610</f>
        <v>5973830</v>
      </c>
      <c r="E22" s="52" t="s">
        <v>69</v>
      </c>
      <c r="F22" s="51">
        <f>3218464+7467945+21450+12517+265212</f>
        <v>10985588</v>
      </c>
      <c r="G22" s="24"/>
      <c r="H22" s="23">
        <v>0</v>
      </c>
      <c r="I22" s="24"/>
      <c r="J22" s="23">
        <v>0</v>
      </c>
      <c r="K22" s="53">
        <f>D22+F22+H22+J22</f>
        <v>16959418</v>
      </c>
    </row>
    <row r="23" spans="2:11" ht="63.75" x14ac:dyDescent="0.2">
      <c r="B23" s="26" t="s">
        <v>70</v>
      </c>
      <c r="C23" s="27" t="s">
        <v>54</v>
      </c>
      <c r="D23" s="23">
        <v>188560777.09999999</v>
      </c>
      <c r="E23" s="27" t="s">
        <v>71</v>
      </c>
      <c r="F23" s="23">
        <v>128818719</v>
      </c>
      <c r="G23" s="30"/>
      <c r="H23" s="23">
        <v>0</v>
      </c>
      <c r="I23" s="30"/>
      <c r="J23" s="23">
        <v>0</v>
      </c>
      <c r="K23" s="25">
        <f>D23+F23+J23</f>
        <v>317379496.10000002</v>
      </c>
    </row>
    <row r="24" spans="2:11" ht="63.75" x14ac:dyDescent="0.2">
      <c r="B24" s="26" t="s">
        <v>72</v>
      </c>
      <c r="C24" s="27" t="s">
        <v>47</v>
      </c>
      <c r="D24" s="32">
        <v>2476542</v>
      </c>
      <c r="E24" s="27" t="s">
        <v>73</v>
      </c>
      <c r="F24" s="32">
        <v>4966058</v>
      </c>
      <c r="G24" s="40"/>
      <c r="H24" s="33">
        <v>0</v>
      </c>
      <c r="I24" s="27" t="s">
        <v>74</v>
      </c>
      <c r="J24" s="34">
        <v>207122</v>
      </c>
      <c r="K24" s="35">
        <v>7649722</v>
      </c>
    </row>
    <row r="25" spans="2:11" ht="76.5" x14ac:dyDescent="0.2">
      <c r="B25" s="26" t="s">
        <v>75</v>
      </c>
      <c r="C25" s="27" t="s">
        <v>76</v>
      </c>
      <c r="D25" s="33">
        <v>52712570</v>
      </c>
      <c r="E25" s="27" t="s">
        <v>77</v>
      </c>
      <c r="F25" s="33">
        <v>88018947</v>
      </c>
      <c r="G25" s="23"/>
      <c r="H25" s="23">
        <v>0</v>
      </c>
      <c r="I25" s="23"/>
      <c r="J25" s="23">
        <v>0</v>
      </c>
      <c r="K25" s="25">
        <f>+D25+F25+H25+J25</f>
        <v>140731517</v>
      </c>
    </row>
    <row r="26" spans="2:11" ht="63.75" x14ac:dyDescent="0.2">
      <c r="B26" s="54" t="s">
        <v>78</v>
      </c>
      <c r="C26" s="22" t="s">
        <v>79</v>
      </c>
      <c r="D26" s="23">
        <v>10696883</v>
      </c>
      <c r="E26" s="22" t="s">
        <v>77</v>
      </c>
      <c r="F26" s="33">
        <v>16590716</v>
      </c>
      <c r="G26" s="22"/>
      <c r="H26" s="33">
        <v>0</v>
      </c>
      <c r="I26" s="22" t="s">
        <v>80</v>
      </c>
      <c r="J26" s="33">
        <v>8420187.1500000004</v>
      </c>
      <c r="K26" s="35">
        <f>D26+F26+H26+J26</f>
        <v>35707786.149999999</v>
      </c>
    </row>
    <row r="27" spans="2:11" ht="63.75" x14ac:dyDescent="0.2">
      <c r="B27" s="26" t="s">
        <v>23</v>
      </c>
      <c r="C27" s="27" t="s">
        <v>24</v>
      </c>
      <c r="D27" s="28">
        <v>26178469</v>
      </c>
      <c r="E27" s="27" t="s">
        <v>25</v>
      </c>
      <c r="F27" s="28">
        <v>33424172</v>
      </c>
      <c r="G27" s="29"/>
      <c r="H27" s="32">
        <v>0</v>
      </c>
      <c r="I27" s="30"/>
      <c r="J27" s="32">
        <v>0</v>
      </c>
      <c r="K27" s="31">
        <v>59602641</v>
      </c>
    </row>
    <row r="28" spans="2:11" ht="76.5" x14ac:dyDescent="0.2">
      <c r="B28" s="26" t="s">
        <v>81</v>
      </c>
      <c r="C28" s="27" t="s">
        <v>151</v>
      </c>
      <c r="D28" s="32">
        <v>1339560</v>
      </c>
      <c r="E28" s="27" t="s">
        <v>42</v>
      </c>
      <c r="F28" s="32">
        <v>865856.39</v>
      </c>
      <c r="G28" s="30"/>
      <c r="H28" s="32">
        <v>0</v>
      </c>
      <c r="I28" s="30"/>
      <c r="J28" s="32">
        <v>0</v>
      </c>
      <c r="K28" s="50">
        <f>D28+F28+H28+J28</f>
        <v>2205416.39</v>
      </c>
    </row>
    <row r="29" spans="2:11" ht="51" x14ac:dyDescent="0.2">
      <c r="B29" s="26" t="s">
        <v>82</v>
      </c>
      <c r="C29" s="27" t="s">
        <v>83</v>
      </c>
      <c r="D29" s="23">
        <v>183879316.37</v>
      </c>
      <c r="E29" s="27" t="s">
        <v>84</v>
      </c>
      <c r="F29" s="23">
        <v>140976919.68000001</v>
      </c>
      <c r="G29" s="30"/>
      <c r="H29" s="23">
        <v>0</v>
      </c>
      <c r="I29" s="33" t="s">
        <v>85</v>
      </c>
      <c r="J29" s="23">
        <v>1958593.54</v>
      </c>
      <c r="K29" s="25">
        <f>D29+F29+J29</f>
        <v>326814829.59000003</v>
      </c>
    </row>
    <row r="30" spans="2:11" ht="76.5" x14ac:dyDescent="0.2">
      <c r="B30" s="26" t="s">
        <v>86</v>
      </c>
      <c r="C30" s="27" t="s">
        <v>87</v>
      </c>
      <c r="D30" s="55">
        <v>2159422.0099999998</v>
      </c>
      <c r="E30" s="27" t="s">
        <v>88</v>
      </c>
      <c r="F30" s="23">
        <v>340947.5</v>
      </c>
      <c r="G30" s="30"/>
      <c r="H30" s="55">
        <v>0</v>
      </c>
      <c r="I30" s="30"/>
      <c r="J30" s="55">
        <v>0</v>
      </c>
      <c r="K30" s="56">
        <v>2500369.5099999998</v>
      </c>
    </row>
    <row r="31" spans="2:11" ht="63.75" x14ac:dyDescent="0.2">
      <c r="B31" s="57" t="s">
        <v>89</v>
      </c>
      <c r="C31" s="58" t="s">
        <v>47</v>
      </c>
      <c r="D31" s="32">
        <v>1792891.65</v>
      </c>
      <c r="E31" s="58" t="s">
        <v>28</v>
      </c>
      <c r="F31" s="32">
        <v>6523235.4100000001</v>
      </c>
      <c r="G31" s="58"/>
      <c r="H31" s="55">
        <v>0</v>
      </c>
      <c r="I31" s="58" t="s">
        <v>90</v>
      </c>
      <c r="J31" s="32">
        <v>1281286.6200000001</v>
      </c>
      <c r="K31" s="50">
        <f>+D31+F31+H31+J31</f>
        <v>9597413.6799999997</v>
      </c>
    </row>
    <row r="32" spans="2:11" ht="51" x14ac:dyDescent="0.2">
      <c r="B32" s="26" t="s">
        <v>91</v>
      </c>
      <c r="C32" s="27" t="s">
        <v>92</v>
      </c>
      <c r="D32" s="23">
        <v>8256136</v>
      </c>
      <c r="E32" s="27" t="s">
        <v>93</v>
      </c>
      <c r="F32" s="23">
        <v>6482804.5</v>
      </c>
      <c r="G32" s="49"/>
      <c r="H32" s="23">
        <v>0</v>
      </c>
      <c r="I32" s="27" t="s">
        <v>94</v>
      </c>
      <c r="J32" s="23">
        <v>711067.14</v>
      </c>
      <c r="K32" s="25">
        <f>SUM(J32,F32,D32)</f>
        <v>15450007.640000001</v>
      </c>
    </row>
    <row r="33" spans="2:11" ht="102" x14ac:dyDescent="0.2">
      <c r="B33" s="59" t="s">
        <v>152</v>
      </c>
      <c r="C33" s="60" t="s">
        <v>95</v>
      </c>
      <c r="D33" s="23">
        <v>9432161</v>
      </c>
      <c r="E33" s="60" t="s">
        <v>32</v>
      </c>
      <c r="F33" s="23">
        <v>7788370.5</v>
      </c>
      <c r="G33" s="60"/>
      <c r="H33" s="23">
        <v>0</v>
      </c>
      <c r="I33" s="60" t="s">
        <v>96</v>
      </c>
      <c r="J33" s="23">
        <v>431379.26999999961</v>
      </c>
      <c r="K33" s="25">
        <f>D33+F33+H33+J33</f>
        <v>17651910.77</v>
      </c>
    </row>
    <row r="34" spans="2:11" ht="69" customHeight="1" x14ac:dyDescent="0.2">
      <c r="B34" s="21" t="s">
        <v>97</v>
      </c>
      <c r="C34" s="22" t="s">
        <v>98</v>
      </c>
      <c r="D34" s="23">
        <v>13794924</v>
      </c>
      <c r="E34" s="22" t="s">
        <v>28</v>
      </c>
      <c r="F34" s="23">
        <v>16045015</v>
      </c>
      <c r="G34" s="22"/>
      <c r="H34" s="23">
        <v>0</v>
      </c>
      <c r="I34" s="22" t="s">
        <v>99</v>
      </c>
      <c r="J34" s="23">
        <v>9938110.1300000008</v>
      </c>
      <c r="K34" s="25">
        <f>D34+F34+H34+J34</f>
        <v>39778049.130000003</v>
      </c>
    </row>
    <row r="35" spans="2:11" ht="80.25" customHeight="1" x14ac:dyDescent="0.2">
      <c r="B35" s="21" t="s">
        <v>100</v>
      </c>
      <c r="C35" s="22" t="s">
        <v>150</v>
      </c>
      <c r="D35" s="23">
        <f>24071561.08-16711682</f>
        <v>7359879.0799999982</v>
      </c>
      <c r="E35" s="22" t="s">
        <v>101</v>
      </c>
      <c r="F35" s="23">
        <f>21143285-17555285.5</f>
        <v>3587999.5</v>
      </c>
      <c r="G35" s="24"/>
      <c r="H35" s="23">
        <v>0</v>
      </c>
      <c r="I35" s="22" t="s">
        <v>102</v>
      </c>
      <c r="J35" s="23">
        <f>17239708-17103361</f>
        <v>136347</v>
      </c>
      <c r="K35" s="25">
        <f>D35+F35+H35+J35</f>
        <v>11084225.579999998</v>
      </c>
    </row>
    <row r="36" spans="2:11" ht="63.75" x14ac:dyDescent="0.2">
      <c r="B36" s="26" t="s">
        <v>103</v>
      </c>
      <c r="C36" s="27" t="s">
        <v>104</v>
      </c>
      <c r="D36" s="32">
        <v>12884191.98</v>
      </c>
      <c r="E36" s="27" t="s">
        <v>105</v>
      </c>
      <c r="F36" s="32">
        <v>8513052</v>
      </c>
      <c r="G36" s="61"/>
      <c r="H36" s="32">
        <v>0</v>
      </c>
      <c r="I36" s="27" t="s">
        <v>106</v>
      </c>
      <c r="J36" s="32">
        <v>486696.08</v>
      </c>
      <c r="K36" s="50">
        <f>+D36+F36+H36+J36</f>
        <v>21883940.059999999</v>
      </c>
    </row>
    <row r="37" spans="2:11" ht="63.75" x14ac:dyDescent="0.2">
      <c r="B37" s="21" t="s">
        <v>107</v>
      </c>
      <c r="C37" s="22" t="s">
        <v>108</v>
      </c>
      <c r="D37" s="34">
        <v>26036793.989999998</v>
      </c>
      <c r="E37" s="22" t="s">
        <v>32</v>
      </c>
      <c r="F37" s="34">
        <v>26194330.699999999</v>
      </c>
      <c r="G37" s="24"/>
      <c r="H37" s="23">
        <v>0</v>
      </c>
      <c r="I37" s="24"/>
      <c r="J37" s="23">
        <v>0</v>
      </c>
      <c r="K37" s="50">
        <f>+D37+F37+H37+J37</f>
        <v>52231124.689999998</v>
      </c>
    </row>
    <row r="38" spans="2:11" ht="76.5" x14ac:dyDescent="0.2">
      <c r="B38" s="62" t="s">
        <v>109</v>
      </c>
      <c r="C38" s="33" t="s">
        <v>110</v>
      </c>
      <c r="D38" s="23">
        <v>21050488</v>
      </c>
      <c r="E38" s="33" t="s">
        <v>111</v>
      </c>
      <c r="F38" s="23">
        <v>14018271</v>
      </c>
      <c r="G38" s="33"/>
      <c r="H38" s="33">
        <v>0</v>
      </c>
      <c r="I38" s="33" t="s">
        <v>112</v>
      </c>
      <c r="J38" s="33">
        <v>466427</v>
      </c>
      <c r="K38" s="35">
        <f>+D38+F38+J38</f>
        <v>35535186</v>
      </c>
    </row>
    <row r="39" spans="2:11" ht="63.75" x14ac:dyDescent="0.2">
      <c r="B39" s="57" t="s">
        <v>113</v>
      </c>
      <c r="C39" s="58" t="s">
        <v>47</v>
      </c>
      <c r="D39" s="32">
        <v>1878265.22</v>
      </c>
      <c r="E39" s="58" t="s">
        <v>28</v>
      </c>
      <c r="F39" s="32">
        <v>2256269.75</v>
      </c>
      <c r="G39" s="58"/>
      <c r="H39" s="32">
        <v>0</v>
      </c>
      <c r="I39" s="58" t="s">
        <v>114</v>
      </c>
      <c r="J39" s="32">
        <v>1294252</v>
      </c>
      <c r="K39" s="50">
        <f>+D39+F39+H39+J39</f>
        <v>5428786.9699999997</v>
      </c>
    </row>
    <row r="40" spans="2:11" ht="76.5" x14ac:dyDescent="0.2">
      <c r="B40" s="26" t="s">
        <v>115</v>
      </c>
      <c r="C40" s="27" t="s">
        <v>116</v>
      </c>
      <c r="D40" s="32">
        <v>13778544.98</v>
      </c>
      <c r="E40" s="27" t="s">
        <v>88</v>
      </c>
      <c r="F40" s="32">
        <v>12042317</v>
      </c>
      <c r="G40" s="49"/>
      <c r="H40" s="23">
        <v>0</v>
      </c>
      <c r="I40" s="27" t="s">
        <v>117</v>
      </c>
      <c r="J40" s="32">
        <v>27848092.050000001</v>
      </c>
      <c r="K40" s="50">
        <f>+D40+F40+H40+J40</f>
        <v>53668954.030000001</v>
      </c>
    </row>
    <row r="41" spans="2:11" ht="67.5" customHeight="1" x14ac:dyDescent="0.2">
      <c r="B41" s="26" t="s">
        <v>118</v>
      </c>
      <c r="C41" s="27" t="s">
        <v>119</v>
      </c>
      <c r="D41" s="23">
        <v>29881821</v>
      </c>
      <c r="E41" s="27" t="s">
        <v>32</v>
      </c>
      <c r="F41" s="23">
        <v>47162787</v>
      </c>
      <c r="G41" s="30"/>
      <c r="H41" s="23">
        <v>0</v>
      </c>
      <c r="I41" s="27" t="s">
        <v>120</v>
      </c>
      <c r="J41" s="23">
        <v>4878895.74</v>
      </c>
      <c r="K41" s="53">
        <f>+D41+F41+J41</f>
        <v>81923503.739999995</v>
      </c>
    </row>
    <row r="42" spans="2:11" ht="81" customHeight="1" x14ac:dyDescent="0.2">
      <c r="B42" s="36" t="s">
        <v>121</v>
      </c>
      <c r="C42" s="41" t="s">
        <v>122</v>
      </c>
      <c r="D42" s="43">
        <v>14619583</v>
      </c>
      <c r="E42" s="41" t="s">
        <v>32</v>
      </c>
      <c r="F42" s="38">
        <v>10403885</v>
      </c>
      <c r="G42" s="43"/>
      <c r="H42" s="43">
        <v>0</v>
      </c>
      <c r="I42" s="41" t="s">
        <v>123</v>
      </c>
      <c r="J42" s="38">
        <v>439063</v>
      </c>
      <c r="K42" s="53">
        <f>D42+F42+H42+J42</f>
        <v>25462531</v>
      </c>
    </row>
    <row r="43" spans="2:11" ht="68.25" customHeight="1" x14ac:dyDescent="0.2">
      <c r="B43" s="26" t="s">
        <v>124</v>
      </c>
      <c r="C43" s="27" t="s">
        <v>125</v>
      </c>
      <c r="D43" s="34">
        <v>2934182.1</v>
      </c>
      <c r="E43" s="27" t="s">
        <v>42</v>
      </c>
      <c r="F43" s="32">
        <v>5302400.8</v>
      </c>
      <c r="G43" s="40"/>
      <c r="H43" s="33">
        <v>0</v>
      </c>
      <c r="I43" s="27" t="s">
        <v>126</v>
      </c>
      <c r="J43" s="34">
        <v>961746.02</v>
      </c>
      <c r="K43" s="35">
        <f>+D43+F43+H43+J43</f>
        <v>9198328.9199999999</v>
      </c>
    </row>
    <row r="44" spans="2:11" ht="68.25" customHeight="1" x14ac:dyDescent="0.2">
      <c r="B44" s="63" t="s">
        <v>153</v>
      </c>
      <c r="C44" s="64" t="s">
        <v>127</v>
      </c>
      <c r="D44" s="65">
        <v>40834271.43</v>
      </c>
      <c r="E44" s="64" t="s">
        <v>128</v>
      </c>
      <c r="F44" s="65">
        <v>40199584.070000008</v>
      </c>
      <c r="G44" s="66"/>
      <c r="H44" s="43">
        <v>0</v>
      </c>
      <c r="I44" s="66"/>
      <c r="J44" s="43">
        <v>0</v>
      </c>
      <c r="K44" s="67">
        <v>81033855.5</v>
      </c>
    </row>
    <row r="45" spans="2:11" ht="70.5" customHeight="1" x14ac:dyDescent="0.2">
      <c r="B45" s="63" t="s">
        <v>154</v>
      </c>
      <c r="C45" s="64" t="s">
        <v>127</v>
      </c>
      <c r="D45" s="65">
        <v>4446871.5</v>
      </c>
      <c r="E45" s="64" t="s">
        <v>128</v>
      </c>
      <c r="F45" s="65">
        <v>2963002.9499999997</v>
      </c>
      <c r="G45" s="66"/>
      <c r="H45" s="33">
        <v>0</v>
      </c>
      <c r="I45" s="66"/>
      <c r="J45" s="33">
        <v>0</v>
      </c>
      <c r="K45" s="67">
        <v>7409874.4499999993</v>
      </c>
    </row>
    <row r="46" spans="2:11" ht="76.5" x14ac:dyDescent="0.2">
      <c r="B46" s="68" t="s">
        <v>129</v>
      </c>
      <c r="C46" s="69" t="s">
        <v>130</v>
      </c>
      <c r="D46" s="70">
        <v>44700274.399999999</v>
      </c>
      <c r="E46" s="69" t="s">
        <v>131</v>
      </c>
      <c r="F46" s="70">
        <v>11175068.6</v>
      </c>
      <c r="G46" s="71"/>
      <c r="H46" s="43">
        <v>0</v>
      </c>
      <c r="I46" s="71"/>
      <c r="J46" s="43">
        <v>0</v>
      </c>
      <c r="K46" s="72">
        <f>D46+F46+H46+J46</f>
        <v>55875343</v>
      </c>
    </row>
    <row r="47" spans="2:11" ht="76.5" x14ac:dyDescent="0.2">
      <c r="B47" s="68" t="s">
        <v>132</v>
      </c>
      <c r="C47" s="69" t="s">
        <v>130</v>
      </c>
      <c r="D47" s="70">
        <v>28757159.927999996</v>
      </c>
      <c r="E47" s="69" t="s">
        <v>131</v>
      </c>
      <c r="F47" s="73">
        <v>7189289.9800000004</v>
      </c>
      <c r="G47" s="71"/>
      <c r="H47" s="33">
        <v>0</v>
      </c>
      <c r="I47" s="71"/>
      <c r="J47" s="33">
        <v>0</v>
      </c>
      <c r="K47" s="72">
        <f t="shared" ref="K47:K50" si="0">D47+F47+H47+J47</f>
        <v>35946449.907999992</v>
      </c>
    </row>
    <row r="48" spans="2:11" ht="89.25" x14ac:dyDescent="0.2">
      <c r="B48" s="68" t="s">
        <v>133</v>
      </c>
      <c r="C48" s="69" t="s">
        <v>130</v>
      </c>
      <c r="D48" s="70">
        <v>3062347.95</v>
      </c>
      <c r="E48" s="69" t="s">
        <v>131</v>
      </c>
      <c r="F48" s="70">
        <v>765586.98</v>
      </c>
      <c r="G48" s="71"/>
      <c r="H48" s="43">
        <v>0</v>
      </c>
      <c r="I48" s="71"/>
      <c r="J48" s="43">
        <v>0</v>
      </c>
      <c r="K48" s="72">
        <f t="shared" si="0"/>
        <v>3827934.93</v>
      </c>
    </row>
    <row r="49" spans="2:11" ht="76.5" x14ac:dyDescent="0.2">
      <c r="B49" s="68" t="s">
        <v>134</v>
      </c>
      <c r="C49" s="69" t="s">
        <v>130</v>
      </c>
      <c r="D49" s="70">
        <v>12448800.003080001</v>
      </c>
      <c r="E49" s="69" t="s">
        <v>131</v>
      </c>
      <c r="F49" s="70">
        <v>3112200</v>
      </c>
      <c r="G49" s="71"/>
      <c r="H49" s="33">
        <v>0</v>
      </c>
      <c r="I49" s="71"/>
      <c r="J49" s="33">
        <v>0</v>
      </c>
      <c r="K49" s="72">
        <f t="shared" si="0"/>
        <v>15561000.003080001</v>
      </c>
    </row>
    <row r="50" spans="2:11" ht="76.5" x14ac:dyDescent="0.2">
      <c r="B50" s="68" t="s">
        <v>135</v>
      </c>
      <c r="C50" s="69" t="s">
        <v>130</v>
      </c>
      <c r="D50" s="74">
        <f>6823357.92+4036700</f>
        <v>10860057.92</v>
      </c>
      <c r="E50" s="69" t="s">
        <v>131</v>
      </c>
      <c r="F50" s="70">
        <v>1705839.48</v>
      </c>
      <c r="G50" s="71"/>
      <c r="H50" s="43">
        <v>0</v>
      </c>
      <c r="I50" s="71"/>
      <c r="J50" s="43">
        <v>0</v>
      </c>
      <c r="K50" s="72">
        <f t="shared" si="0"/>
        <v>12565897.4</v>
      </c>
    </row>
    <row r="51" spans="2:11" ht="63.75" x14ac:dyDescent="0.2">
      <c r="B51" s="75" t="s">
        <v>136</v>
      </c>
      <c r="C51" s="66" t="s">
        <v>137</v>
      </c>
      <c r="D51" s="70">
        <v>6380779.1900000004</v>
      </c>
      <c r="E51" s="66" t="s">
        <v>137</v>
      </c>
      <c r="F51" s="70">
        <f>4253852.8+285882.01</f>
        <v>4539734.8099999996</v>
      </c>
      <c r="G51" s="76"/>
      <c r="H51" s="33">
        <v>0</v>
      </c>
      <c r="I51" s="76"/>
      <c r="J51" s="33">
        <v>0</v>
      </c>
      <c r="K51" s="77">
        <f>D51+F51</f>
        <v>10920514</v>
      </c>
    </row>
    <row r="52" spans="2:11" ht="51" x14ac:dyDescent="0.2">
      <c r="B52" s="78" t="s">
        <v>138</v>
      </c>
      <c r="C52" s="79" t="s">
        <v>139</v>
      </c>
      <c r="D52" s="80">
        <v>8686363445.2800007</v>
      </c>
      <c r="E52" s="79" t="s">
        <v>140</v>
      </c>
      <c r="F52" s="80">
        <v>1179590283.5999999</v>
      </c>
      <c r="G52" s="79"/>
      <c r="H52" s="43">
        <v>0</v>
      </c>
      <c r="I52" s="79"/>
      <c r="J52" s="43">
        <v>0</v>
      </c>
      <c r="K52" s="81">
        <v>9865953728.8800011</v>
      </c>
    </row>
    <row r="53" spans="2:11" ht="40.5" customHeight="1" x14ac:dyDescent="0.2">
      <c r="B53" s="82" t="s">
        <v>141</v>
      </c>
      <c r="C53" s="83" t="s">
        <v>142</v>
      </c>
      <c r="D53" s="84">
        <v>1202065.6399999999</v>
      </c>
      <c r="E53" s="83" t="s">
        <v>143</v>
      </c>
      <c r="F53" s="85">
        <v>892722.52</v>
      </c>
      <c r="G53" s="86"/>
      <c r="H53" s="33">
        <v>0</v>
      </c>
      <c r="I53" s="86"/>
      <c r="J53" s="33">
        <v>0</v>
      </c>
      <c r="K53" s="87">
        <v>2094788.16</v>
      </c>
    </row>
    <row r="54" spans="2:11" ht="38.25" x14ac:dyDescent="0.2">
      <c r="B54" s="88" t="s">
        <v>144</v>
      </c>
      <c r="C54" s="83" t="s">
        <v>145</v>
      </c>
      <c r="D54" s="84">
        <v>61255344</v>
      </c>
      <c r="E54" s="83" t="s">
        <v>143</v>
      </c>
      <c r="F54" s="85">
        <v>19534627.75</v>
      </c>
      <c r="G54" s="86"/>
      <c r="H54" s="43">
        <v>0</v>
      </c>
      <c r="I54" s="86"/>
      <c r="J54" s="43">
        <v>0</v>
      </c>
      <c r="K54" s="72">
        <v>80789971.75</v>
      </c>
    </row>
    <row r="55" spans="2:11" ht="51" x14ac:dyDescent="0.2">
      <c r="B55" s="89" t="s">
        <v>146</v>
      </c>
      <c r="C55" s="90" t="s">
        <v>147</v>
      </c>
      <c r="D55" s="91">
        <v>69037479</v>
      </c>
      <c r="E55" s="66" t="s">
        <v>148</v>
      </c>
      <c r="F55" s="91">
        <v>25141759</v>
      </c>
      <c r="G55" s="92"/>
      <c r="H55" s="33">
        <v>0</v>
      </c>
      <c r="I55" s="92"/>
      <c r="J55" s="33">
        <v>0</v>
      </c>
      <c r="K55" s="93">
        <v>94179238</v>
      </c>
    </row>
  </sheetData>
  <mergeCells count="9">
    <mergeCell ref="B2:K2"/>
    <mergeCell ref="B3:K3"/>
    <mergeCell ref="B4:K4"/>
    <mergeCell ref="B5:B6"/>
    <mergeCell ref="C5:D5"/>
    <mergeCell ref="E5:F5"/>
    <mergeCell ref="G5:H5"/>
    <mergeCell ref="I5:J5"/>
    <mergeCell ref="K5:K7"/>
  </mergeCells>
  <printOptions horizontalCentered="1"/>
  <pageMargins left="0.39370078740157483" right="0.39370078740157483" top="0.39370078740157483" bottom="0.39370078740157483" header="0.31496062992125984" footer="0.31496062992125984"/>
  <pageSetup scale="65" fitToHeight="0" orientation="landscape" r:id="rId1"/>
  <ignoredErrors>
    <ignoredError sqref="K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 4T2018</vt:lpstr>
      <vt:lpstr>'RECURSOS CONCURRENTES 4T2018'!Títulos_a_imprimir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Carol</cp:lastModifiedBy>
  <cp:lastPrinted>2019-02-21T18:30:37Z</cp:lastPrinted>
  <dcterms:created xsi:type="dcterms:W3CDTF">2018-10-23T14:05:25Z</dcterms:created>
  <dcterms:modified xsi:type="dcterms:W3CDTF">2019-02-21T18:30:40Z</dcterms:modified>
</cp:coreProperties>
</file>