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CF7A87A8-E071-408F-A41F-7A1BCEE2ADF0}" xr6:coauthVersionLast="46" xr6:coauthVersionMax="46" xr10:uidLastSave="{00000000-0000-0000-0000-000000000000}"/>
  <bookViews>
    <workbookView xWindow="-120" yWindow="-120" windowWidth="20730" windowHeight="11160" xr2:uid="{6311F95C-10AB-4EDA-98E9-05EE4D593E44}"/>
  </bookViews>
  <sheets>
    <sheet name="Formato 6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I62" i="1" s="1"/>
  <c r="H61" i="1"/>
  <c r="F61" i="1"/>
  <c r="I61" i="1" s="1"/>
  <c r="D61" i="1"/>
  <c r="F60" i="1"/>
  <c r="I60" i="1" s="1"/>
  <c r="F59" i="1"/>
  <c r="I59" i="1" s="1"/>
  <c r="I58" i="1"/>
  <c r="F58" i="1"/>
  <c r="I57" i="1"/>
  <c r="F57" i="1"/>
  <c r="F56" i="1"/>
  <c r="I56" i="1" s="1"/>
  <c r="F55" i="1"/>
  <c r="I55" i="1" s="1"/>
  <c r="H54" i="1"/>
  <c r="F54" i="1"/>
  <c r="I54" i="1" s="1"/>
  <c r="I53" i="1"/>
  <c r="F53" i="1"/>
  <c r="I52" i="1"/>
  <c r="F52" i="1"/>
  <c r="F51" i="1"/>
  <c r="I51" i="1" s="1"/>
  <c r="F50" i="1"/>
  <c r="I50" i="1" s="1"/>
  <c r="I49" i="1"/>
  <c r="F49" i="1"/>
  <c r="I48" i="1"/>
  <c r="F48" i="1"/>
  <c r="I47" i="1"/>
  <c r="H47" i="1"/>
  <c r="H20" i="1" s="1"/>
  <c r="F47" i="1"/>
  <c r="I46" i="1"/>
  <c r="F46" i="1"/>
  <c r="H45" i="1"/>
  <c r="H18" i="1" s="1"/>
  <c r="H10" i="1" s="1"/>
  <c r="D45" i="1"/>
  <c r="F45" i="1" s="1"/>
  <c r="I45" i="1" s="1"/>
  <c r="H44" i="1"/>
  <c r="H37" i="1" s="1"/>
  <c r="F44" i="1"/>
  <c r="I44" i="1" s="1"/>
  <c r="I43" i="1"/>
  <c r="F43" i="1"/>
  <c r="I42" i="1"/>
  <c r="F42" i="1"/>
  <c r="F41" i="1"/>
  <c r="I41" i="1" s="1"/>
  <c r="F40" i="1"/>
  <c r="I40" i="1" s="1"/>
  <c r="I39" i="1"/>
  <c r="I37" i="1" s="1"/>
  <c r="F39" i="1"/>
  <c r="G37" i="1"/>
  <c r="E37" i="1"/>
  <c r="D37" i="1"/>
  <c r="I35" i="1"/>
  <c r="F35" i="1"/>
  <c r="H34" i="1"/>
  <c r="G34" i="1"/>
  <c r="F34" i="1"/>
  <c r="I34" i="1" s="1"/>
  <c r="D34" i="1"/>
  <c r="I33" i="1"/>
  <c r="F33" i="1"/>
  <c r="F32" i="1"/>
  <c r="I32" i="1" s="1"/>
  <c r="F31" i="1"/>
  <c r="I31" i="1" s="1"/>
  <c r="I30" i="1"/>
  <c r="F30" i="1"/>
  <c r="I29" i="1"/>
  <c r="F29" i="1"/>
  <c r="D29" i="1"/>
  <c r="D28" i="1"/>
  <c r="F28" i="1" s="1"/>
  <c r="I28" i="1" s="1"/>
  <c r="H27" i="1"/>
  <c r="G27" i="1"/>
  <c r="F27" i="1"/>
  <c r="I27" i="1" s="1"/>
  <c r="D27" i="1"/>
  <c r="I26" i="1"/>
  <c r="F26" i="1"/>
  <c r="F25" i="1"/>
  <c r="I25" i="1" s="1"/>
  <c r="F24" i="1"/>
  <c r="I24" i="1" s="1"/>
  <c r="D24" i="1"/>
  <c r="F23" i="1"/>
  <c r="I23" i="1" s="1"/>
  <c r="F22" i="1"/>
  <c r="I22" i="1" s="1"/>
  <c r="D21" i="1"/>
  <c r="F21" i="1" s="1"/>
  <c r="I21" i="1" s="1"/>
  <c r="G20" i="1"/>
  <c r="D20" i="1"/>
  <c r="F20" i="1" s="1"/>
  <c r="I20" i="1" s="1"/>
  <c r="D19" i="1"/>
  <c r="F19" i="1" s="1"/>
  <c r="I19" i="1" s="1"/>
  <c r="G18" i="1"/>
  <c r="D18" i="1"/>
  <c r="F18" i="1" s="1"/>
  <c r="I18" i="1" s="1"/>
  <c r="H17" i="1"/>
  <c r="G17" i="1"/>
  <c r="F17" i="1"/>
  <c r="I17" i="1" s="1"/>
  <c r="D17" i="1"/>
  <c r="D16" i="1"/>
  <c r="F16" i="1" s="1"/>
  <c r="F15" i="1"/>
  <c r="I15" i="1" s="1"/>
  <c r="F14" i="1"/>
  <c r="I14" i="1" s="1"/>
  <c r="F13" i="1"/>
  <c r="I13" i="1" s="1"/>
  <c r="F12" i="1"/>
  <c r="I12" i="1" s="1"/>
  <c r="G10" i="1"/>
  <c r="G64" i="1" s="1"/>
  <c r="E10" i="1"/>
  <c r="E64" i="1" s="1"/>
  <c r="H64" i="1" l="1"/>
  <c r="I16" i="1"/>
  <c r="I10" i="1" s="1"/>
  <c r="I64" i="1" s="1"/>
  <c r="F10" i="1"/>
  <c r="F37" i="1"/>
  <c r="D10" i="1"/>
  <c r="D64" i="1" s="1"/>
  <c r="F64" i="1" l="1"/>
</calcChain>
</file>

<file path=xl/sharedStrings.xml><?xml version="1.0" encoding="utf-8"?>
<sst xmlns="http://schemas.openxmlformats.org/spreadsheetml/2006/main" count="113" uniqueCount="65">
  <si>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</si>
  <si>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</si>
  <si>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</si>
  <si>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</si>
  <si>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enero al 31 de marzo de 2021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</si>
  <si>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</si>
  <si>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</si>
  <si>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</si>
  <si>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</si>
  <si>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</si>
  <si>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</si>
  <si>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</si>
  <si>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</si>
  <si>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</si>
  <si>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</si>
  <si>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</si>
  <si>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</si>
  <si>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</si>
  <si>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Secretaría Técnica del Gabinete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</si>
  <si>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</si>
  <si>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</si>
  <si>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</si>
  <si>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</si>
  <si>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</si>
  <si>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</si>
  <si>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</si>
  <si>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</si>
  <si>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</si>
  <si>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</si>
  <si>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</si>
  <si>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</si>
  <si>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</si>
  <si>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</si>
  <si>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</si>
  <si>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</si>
  <si>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</si>
  <si>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Económico</t>
  </si>
  <si>
    <t>L</t>
  </si>
  <si>
    <t>Secretaría de la Contraloría</t>
  </si>
  <si>
    <t>M</t>
  </si>
  <si>
    <t>Secretaria de Movilidad</t>
  </si>
  <si>
    <t>N</t>
  </si>
  <si>
    <t>Secretaría de Medio Ambiente</t>
  </si>
  <si>
    <t>Ñ</t>
  </si>
  <si>
    <t>Secretaría de Justicia y Derechos Humanos</t>
  </si>
  <si>
    <t>O</t>
  </si>
  <si>
    <t xml:space="preserve">Secretaría de Desarrollo Urbano y Obra </t>
  </si>
  <si>
    <t>P</t>
  </si>
  <si>
    <t>Secretaría del Campo</t>
  </si>
  <si>
    <t>Q</t>
  </si>
  <si>
    <t>Secretaría del Cultura y Turismo</t>
  </si>
  <si>
    <t>R</t>
  </si>
  <si>
    <t>Secretaría de la Mujer</t>
  </si>
  <si>
    <t>S</t>
  </si>
  <si>
    <t>Junta Local de Conciliación y Arbitraje Valle de Toluca</t>
  </si>
  <si>
    <t>T</t>
  </si>
  <si>
    <t>Tribunal Estatal de Conciliación y Arbitraje</t>
  </si>
  <si>
    <t>U</t>
  </si>
  <si>
    <t>Junta Local de Conciliación y Arbitraje del Valle de Cuautitlán Texcoco</t>
  </si>
  <si>
    <t>V</t>
  </si>
  <si>
    <t>Organos Autónomos</t>
  </si>
  <si>
    <t>W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</si>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</sst>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9" fontId="5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43" fontId="7" fillId="0" borderId="0" xfId="1" applyFont="1" applyFill="1"/>
    <xf numFmtId="43" fontId="3" fillId="0" borderId="0" xfId="0" applyNumberFormat="1" applyFont="1"/>
    <xf numFmtId="164" fontId="3" fillId="0" borderId="0" xfId="0" applyNumberFormat="1" applyFont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6E1E-D939-44C2-90BB-5C56D8AD03F9}">
  <dimension ref="A1:J102"/>
  <sheetViews>
    <sheetView showGridLines="0" tabSelected="1" zoomScale="120" zoomScaleNormal="120" workbookViewId="0">
      <selection activeCell="B6" sqref="B6:I6"/>
    </sheetView>
  </sheetViews>
  <sheetFormatPr baseColWidth="10" defaultColWidth="0" defaultRowHeight="14.25" zeroHeight="1" x14ac:dyDescent="0.2"/>
  <cols>
    <col min="1" max="2" width="2.7109375" style="4" customWidth="1"/>
    <col min="3" max="3" width="37.85546875" style="4" customWidth="1"/>
    <col min="4" max="4" width="18.7109375" style="4" customWidth="1"/>
    <col min="5" max="5" width="14" style="4" customWidth="1"/>
    <col min="6" max="6" width="13.42578125" style="4" customWidth="1"/>
    <col min="7" max="7" width="16.28515625" style="4" bestFit="1" customWidth="1"/>
    <col min="8" max="8" width="19" style="4" customWidth="1"/>
    <col min="9" max="9" width="13.28515625" style="4" customWidth="1"/>
    <col min="10" max="10" width="0.85546875" style="4" customWidth="1"/>
    <col min="11" max="16384" width="11.42578125" style="4" hidden="1"/>
  </cols>
  <sheetData>
    <row r="1" spans="2:10" ht="15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ht="15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4.1" customHeight="1" x14ac:dyDescent="0.2">
      <c r="B3" s="8" t="s">
        <v>2</v>
      </c>
      <c r="C3" s="58"/>
      <c r="D3" s="58"/>
      <c r="E3" s="58"/>
      <c r="F3" s="58"/>
      <c r="G3" s="58"/>
      <c r="H3" s="58"/>
      <c r="I3" s="10"/>
      <c r="J3" s="59"/>
    </row>
    <row r="4" spans="2:10" ht="14.1" customHeight="1" x14ac:dyDescent="0.2">
      <c r="B4" s="8" t="s">
        <v>3</v>
      </c>
      <c r="C4" s="9"/>
      <c r="D4" s="9"/>
      <c r="E4" s="9"/>
      <c r="F4" s="9"/>
      <c r="G4" s="9"/>
      <c r="H4" s="9"/>
      <c r="I4" s="10"/>
    </row>
    <row r="5" spans="2:10" ht="14.1" customHeight="1" x14ac:dyDescent="0.2">
      <c r="B5" s="8" t="s">
        <v>4</v>
      </c>
      <c r="C5" s="9"/>
      <c r="D5" s="9"/>
      <c r="E5" s="9"/>
      <c r="F5" s="9"/>
      <c r="G5" s="9"/>
      <c r="H5" s="9"/>
      <c r="I5" s="10"/>
    </row>
    <row r="6" spans="2:10" ht="14.1" customHeight="1" x14ac:dyDescent="0.2">
      <c r="B6" s="11" t="s">
        <v>5</v>
      </c>
      <c r="C6" s="12"/>
      <c r="D6" s="12"/>
      <c r="E6" s="12"/>
      <c r="F6" s="12"/>
      <c r="G6" s="12"/>
      <c r="H6" s="12"/>
      <c r="I6" s="13"/>
    </row>
    <row r="7" spans="2:10" ht="15" customHeight="1" x14ac:dyDescent="0.2">
      <c r="B7" s="14" t="s">
        <v>6</v>
      </c>
      <c r="C7" s="14"/>
      <c r="D7" s="14" t="s">
        <v>7</v>
      </c>
      <c r="E7" s="14"/>
      <c r="F7" s="14"/>
      <c r="G7" s="14"/>
      <c r="H7" s="14"/>
      <c r="I7" s="14" t="s">
        <v>8</v>
      </c>
    </row>
    <row r="8" spans="2:10" ht="21" customHeight="1" x14ac:dyDescent="0.2">
      <c r="B8" s="14"/>
      <c r="C8" s="14"/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4"/>
    </row>
    <row r="9" spans="2:10" ht="8.1" customHeight="1" x14ac:dyDescent="0.2">
      <c r="B9" s="16"/>
      <c r="C9" s="17"/>
      <c r="D9" s="18"/>
      <c r="E9" s="19"/>
      <c r="F9" s="19"/>
      <c r="G9" s="19"/>
      <c r="H9" s="19"/>
      <c r="I9" s="19"/>
    </row>
    <row r="10" spans="2:10" ht="30" customHeight="1" x14ac:dyDescent="0.2">
      <c r="B10" s="20" t="s">
        <v>14</v>
      </c>
      <c r="C10" s="21"/>
      <c r="D10" s="22">
        <f t="shared" ref="D10:I10" si="0">SUM(D12:D35)</f>
        <v>179256711.60000002</v>
      </c>
      <c r="E10" s="23">
        <f t="shared" si="0"/>
        <v>0</v>
      </c>
      <c r="F10" s="23">
        <f t="shared" si="0"/>
        <v>179256711.60000002</v>
      </c>
      <c r="G10" s="23">
        <f t="shared" si="0"/>
        <v>51060051.399999999</v>
      </c>
      <c r="H10" s="23">
        <f t="shared" si="0"/>
        <v>45441924.5</v>
      </c>
      <c r="I10" s="23">
        <f t="shared" si="0"/>
        <v>128196660.20000002</v>
      </c>
    </row>
    <row r="11" spans="2:10" ht="8.1" customHeight="1" x14ac:dyDescent="0.2">
      <c r="B11" s="20"/>
      <c r="C11" s="21"/>
      <c r="D11" s="24"/>
      <c r="E11" s="25"/>
      <c r="F11" s="25"/>
      <c r="G11" s="25"/>
      <c r="H11" s="25"/>
      <c r="I11" s="25"/>
    </row>
    <row r="12" spans="2:10" x14ac:dyDescent="0.2">
      <c r="B12" s="26" t="s">
        <v>15</v>
      </c>
      <c r="C12" s="27" t="s">
        <v>16</v>
      </c>
      <c r="D12" s="28">
        <v>52732.7</v>
      </c>
      <c r="E12" s="29">
        <v>0</v>
      </c>
      <c r="F12" s="29">
        <f>+D12+E12</f>
        <v>52732.7</v>
      </c>
      <c r="G12" s="29">
        <v>9680</v>
      </c>
      <c r="H12" s="29">
        <v>9509.7000000000007</v>
      </c>
      <c r="I12" s="29">
        <f>+F12-G12</f>
        <v>43052.7</v>
      </c>
      <c r="J12" s="30"/>
    </row>
    <row r="13" spans="2:10" x14ac:dyDescent="0.2">
      <c r="B13" s="26" t="s">
        <v>17</v>
      </c>
      <c r="C13" s="27" t="s">
        <v>18</v>
      </c>
      <c r="D13" s="28">
        <v>73859</v>
      </c>
      <c r="E13" s="29">
        <v>0</v>
      </c>
      <c r="F13" s="29">
        <f t="shared" ref="F13:F35" si="1">+D13+E13</f>
        <v>73859</v>
      </c>
      <c r="G13" s="29">
        <v>16628.7</v>
      </c>
      <c r="H13" s="29">
        <v>16628.599999999999</v>
      </c>
      <c r="I13" s="29">
        <f t="shared" ref="I13:I35" si="2">+F13-G13</f>
        <v>57230.3</v>
      </c>
      <c r="J13" s="30"/>
    </row>
    <row r="14" spans="2:10" x14ac:dyDescent="0.2">
      <c r="B14" s="26" t="s">
        <v>19</v>
      </c>
      <c r="C14" s="27" t="s">
        <v>20</v>
      </c>
      <c r="D14" s="28">
        <v>161783.29999999999</v>
      </c>
      <c r="E14" s="29">
        <v>0</v>
      </c>
      <c r="F14" s="29">
        <f t="shared" si="1"/>
        <v>161783.29999999999</v>
      </c>
      <c r="G14" s="29">
        <v>27715.4</v>
      </c>
      <c r="H14" s="29">
        <v>27715.4</v>
      </c>
      <c r="I14" s="29">
        <f t="shared" si="2"/>
        <v>134067.9</v>
      </c>
      <c r="J14" s="30"/>
    </row>
    <row r="15" spans="2:10" x14ac:dyDescent="0.2">
      <c r="B15" s="26" t="s">
        <v>21</v>
      </c>
      <c r="C15" s="27" t="s">
        <v>22</v>
      </c>
      <c r="D15" s="28">
        <v>1542139.2</v>
      </c>
      <c r="E15" s="29">
        <v>0</v>
      </c>
      <c r="F15" s="29">
        <f t="shared" si="1"/>
        <v>1542139.2</v>
      </c>
      <c r="G15" s="29">
        <v>260235.6</v>
      </c>
      <c r="H15" s="29">
        <v>260220</v>
      </c>
      <c r="I15" s="29">
        <f t="shared" si="2"/>
        <v>1281903.5999999999</v>
      </c>
      <c r="J15" s="30"/>
    </row>
    <row r="16" spans="2:10" x14ac:dyDescent="0.2">
      <c r="B16" s="26" t="s">
        <v>23</v>
      </c>
      <c r="C16" s="27" t="s">
        <v>24</v>
      </c>
      <c r="D16" s="28">
        <f>17365229.1-D43</f>
        <v>16973712.900000002</v>
      </c>
      <c r="E16" s="29">
        <v>0</v>
      </c>
      <c r="F16" s="29">
        <f t="shared" si="1"/>
        <v>16973712.900000002</v>
      </c>
      <c r="G16" s="29">
        <v>3838810.1</v>
      </c>
      <c r="H16" s="29">
        <v>2690059.7</v>
      </c>
      <c r="I16" s="29">
        <f t="shared" si="2"/>
        <v>13134902.800000003</v>
      </c>
      <c r="J16" s="30"/>
    </row>
    <row r="17" spans="2:10" x14ac:dyDescent="0.2">
      <c r="B17" s="26" t="s">
        <v>25</v>
      </c>
      <c r="C17" s="27" t="s">
        <v>26</v>
      </c>
      <c r="D17" s="28">
        <f>71767696.4-D44</f>
        <v>54585231.600000009</v>
      </c>
      <c r="E17" s="29">
        <v>0</v>
      </c>
      <c r="F17" s="29">
        <f t="shared" si="1"/>
        <v>54585231.600000009</v>
      </c>
      <c r="G17" s="29">
        <f>22727438.7-G44</f>
        <v>18114705.699999999</v>
      </c>
      <c r="H17" s="29">
        <f>22571266.8-H44</f>
        <v>17958533.800000001</v>
      </c>
      <c r="I17" s="29">
        <f t="shared" si="2"/>
        <v>36470525.900000006</v>
      </c>
      <c r="J17" s="30"/>
    </row>
    <row r="18" spans="2:10" x14ac:dyDescent="0.2">
      <c r="B18" s="26" t="s">
        <v>27</v>
      </c>
      <c r="C18" s="27" t="s">
        <v>28</v>
      </c>
      <c r="D18" s="28">
        <f>32453408.6-D45</f>
        <v>9727096.1000000015</v>
      </c>
      <c r="E18" s="29">
        <v>0</v>
      </c>
      <c r="F18" s="29">
        <f t="shared" si="1"/>
        <v>9727096.1000000015</v>
      </c>
      <c r="G18" s="29">
        <f>7313938.1-G45</f>
        <v>2159729.5</v>
      </c>
      <c r="H18" s="29">
        <f>7007515.1-H45</f>
        <v>1853306.5</v>
      </c>
      <c r="I18" s="29">
        <f t="shared" si="2"/>
        <v>7567366.6000000015</v>
      </c>
      <c r="J18" s="30"/>
    </row>
    <row r="19" spans="2:10" x14ac:dyDescent="0.2">
      <c r="B19" s="26" t="s">
        <v>29</v>
      </c>
      <c r="C19" s="27" t="s">
        <v>30</v>
      </c>
      <c r="D19" s="28">
        <f>1494567-D46</f>
        <v>1295794.3999999999</v>
      </c>
      <c r="E19" s="29">
        <v>0</v>
      </c>
      <c r="F19" s="29">
        <f t="shared" si="1"/>
        <v>1295794.3999999999</v>
      </c>
      <c r="G19" s="29">
        <v>184974.9</v>
      </c>
      <c r="H19" s="29">
        <v>149974.9</v>
      </c>
      <c r="I19" s="29">
        <f t="shared" si="2"/>
        <v>1110819.5</v>
      </c>
      <c r="J19" s="30"/>
    </row>
    <row r="20" spans="2:10" x14ac:dyDescent="0.2">
      <c r="B20" s="26" t="s">
        <v>31</v>
      </c>
      <c r="C20" s="27" t="s">
        <v>32</v>
      </c>
      <c r="D20" s="28">
        <f>93393776.6-D47</f>
        <v>50281976.499999993</v>
      </c>
      <c r="E20" s="29">
        <v>0</v>
      </c>
      <c r="F20" s="29">
        <f t="shared" si="1"/>
        <v>50281976.499999993</v>
      </c>
      <c r="G20" s="29">
        <f>22361104.4-G47</f>
        <v>11211257.199999999</v>
      </c>
      <c r="H20" s="29">
        <f>22312925.7-H47</f>
        <v>11163078.5</v>
      </c>
      <c r="I20" s="29">
        <f t="shared" si="2"/>
        <v>39070719.299999997</v>
      </c>
      <c r="J20" s="30"/>
    </row>
    <row r="21" spans="2:10" x14ac:dyDescent="0.2">
      <c r="B21" s="26" t="s">
        <v>33</v>
      </c>
      <c r="C21" s="27" t="s">
        <v>34</v>
      </c>
      <c r="D21" s="28">
        <f>6505402.9-D48</f>
        <v>6504822.9000000004</v>
      </c>
      <c r="E21" s="29">
        <v>0</v>
      </c>
      <c r="F21" s="29">
        <f t="shared" si="1"/>
        <v>6504822.9000000004</v>
      </c>
      <c r="G21" s="29">
        <v>7220190.4000000004</v>
      </c>
      <c r="H21" s="29">
        <v>4495402.8999999994</v>
      </c>
      <c r="I21" s="29">
        <f t="shared" si="2"/>
        <v>-715367.5</v>
      </c>
      <c r="J21" s="30"/>
    </row>
    <row r="22" spans="2:10" x14ac:dyDescent="0.2">
      <c r="B22" s="26" t="s">
        <v>35</v>
      </c>
      <c r="C22" s="27" t="s">
        <v>36</v>
      </c>
      <c r="D22" s="28">
        <v>559841.9</v>
      </c>
      <c r="E22" s="29">
        <v>0</v>
      </c>
      <c r="F22" s="29">
        <f t="shared" si="1"/>
        <v>559841.9</v>
      </c>
      <c r="G22" s="29">
        <v>251701.7</v>
      </c>
      <c r="H22" s="29">
        <v>71379.8</v>
      </c>
      <c r="I22" s="29">
        <f t="shared" si="2"/>
        <v>308140.2</v>
      </c>
      <c r="J22" s="30"/>
    </row>
    <row r="23" spans="2:10" x14ac:dyDescent="0.2">
      <c r="B23" s="26" t="s">
        <v>37</v>
      </c>
      <c r="C23" s="27" t="s">
        <v>38</v>
      </c>
      <c r="D23" s="28">
        <v>374259</v>
      </c>
      <c r="E23" s="29">
        <v>0</v>
      </c>
      <c r="F23" s="29">
        <f t="shared" si="1"/>
        <v>374259</v>
      </c>
      <c r="G23" s="29">
        <v>80379.599999999991</v>
      </c>
      <c r="H23" s="29">
        <v>74991</v>
      </c>
      <c r="I23" s="29">
        <f t="shared" si="2"/>
        <v>293879.40000000002</v>
      </c>
      <c r="J23" s="30"/>
    </row>
    <row r="24" spans="2:10" x14ac:dyDescent="0.2">
      <c r="B24" s="26" t="s">
        <v>39</v>
      </c>
      <c r="C24" s="27" t="s">
        <v>40</v>
      </c>
      <c r="D24" s="28">
        <f>6267352.8-D51</f>
        <v>6173707.7000000002</v>
      </c>
      <c r="E24" s="29">
        <v>0</v>
      </c>
      <c r="F24" s="29">
        <f t="shared" si="1"/>
        <v>6173707.7000000002</v>
      </c>
      <c r="G24" s="29">
        <v>768867.3</v>
      </c>
      <c r="H24" s="29">
        <v>692602.8</v>
      </c>
      <c r="I24" s="29">
        <f t="shared" si="2"/>
        <v>5404840.4000000004</v>
      </c>
      <c r="J24" s="30"/>
    </row>
    <row r="25" spans="2:10" x14ac:dyDescent="0.2">
      <c r="B25" s="26" t="s">
        <v>41</v>
      </c>
      <c r="C25" s="27" t="s">
        <v>42</v>
      </c>
      <c r="D25" s="28">
        <v>1403570.9000000001</v>
      </c>
      <c r="E25" s="29">
        <v>0</v>
      </c>
      <c r="F25" s="29">
        <f t="shared" si="1"/>
        <v>1403570.9000000001</v>
      </c>
      <c r="G25" s="29">
        <v>184288.59999999998</v>
      </c>
      <c r="H25" s="29">
        <v>184288.59999999998</v>
      </c>
      <c r="I25" s="29">
        <f t="shared" si="2"/>
        <v>1219282.3000000003</v>
      </c>
      <c r="J25" s="30"/>
    </row>
    <row r="26" spans="2:10" ht="14.25" customHeight="1" x14ac:dyDescent="0.2">
      <c r="B26" s="26" t="s">
        <v>43</v>
      </c>
      <c r="C26" s="27" t="s">
        <v>44</v>
      </c>
      <c r="D26" s="28">
        <v>1553126.7</v>
      </c>
      <c r="E26" s="29">
        <v>0</v>
      </c>
      <c r="F26" s="29">
        <f t="shared" si="1"/>
        <v>1553126.7</v>
      </c>
      <c r="G26" s="29">
        <v>379280.7</v>
      </c>
      <c r="H26" s="29">
        <v>350776.6</v>
      </c>
      <c r="I26" s="29">
        <f t="shared" si="2"/>
        <v>1173846</v>
      </c>
      <c r="J26" s="30"/>
    </row>
    <row r="27" spans="2:10" ht="14.25" customHeight="1" x14ac:dyDescent="0.2">
      <c r="B27" s="26" t="s">
        <v>45</v>
      </c>
      <c r="C27" s="27" t="s">
        <v>46</v>
      </c>
      <c r="D27" s="28">
        <f>2741760.4-D54</f>
        <v>2694937.9</v>
      </c>
      <c r="E27" s="29">
        <v>0</v>
      </c>
      <c r="F27" s="29">
        <f t="shared" si="1"/>
        <v>2694937.9</v>
      </c>
      <c r="G27" s="29">
        <f>1243741.1-G54</f>
        <v>1233651.1000000001</v>
      </c>
      <c r="H27" s="29">
        <f>944127.7-H54</f>
        <v>934037.7</v>
      </c>
      <c r="I27" s="29">
        <f t="shared" si="2"/>
        <v>1461286.7999999998</v>
      </c>
      <c r="J27" s="30"/>
    </row>
    <row r="28" spans="2:10" ht="14.25" customHeight="1" x14ac:dyDescent="0.2">
      <c r="B28" s="26" t="s">
        <v>47</v>
      </c>
      <c r="C28" s="27" t="s">
        <v>48</v>
      </c>
      <c r="D28" s="28">
        <f>2949308.9-D55</f>
        <v>2403695.2999999998</v>
      </c>
      <c r="E28" s="29">
        <v>0</v>
      </c>
      <c r="F28" s="29">
        <f t="shared" si="1"/>
        <v>2403695.2999999998</v>
      </c>
      <c r="G28" s="29">
        <v>651626</v>
      </c>
      <c r="H28" s="29">
        <v>230535.5</v>
      </c>
      <c r="I28" s="29">
        <f t="shared" si="2"/>
        <v>1752069.2999999998</v>
      </c>
      <c r="J28" s="30"/>
    </row>
    <row r="29" spans="2:10" ht="14.25" customHeight="1" x14ac:dyDescent="0.2">
      <c r="B29" s="26" t="s">
        <v>49</v>
      </c>
      <c r="C29" s="27" t="s">
        <v>50</v>
      </c>
      <c r="D29" s="28">
        <f>3705630.1-D56</f>
        <v>3690546.6</v>
      </c>
      <c r="E29" s="29">
        <v>0</v>
      </c>
      <c r="F29" s="29">
        <f t="shared" si="1"/>
        <v>3690546.6</v>
      </c>
      <c r="G29" s="29">
        <v>256108.6</v>
      </c>
      <c r="H29" s="29">
        <v>256108.6</v>
      </c>
      <c r="I29" s="29">
        <f t="shared" si="2"/>
        <v>3434438</v>
      </c>
      <c r="J29" s="30"/>
    </row>
    <row r="30" spans="2:10" ht="14.25" customHeight="1" x14ac:dyDescent="0.2">
      <c r="B30" s="26" t="s">
        <v>51</v>
      </c>
      <c r="C30" s="27" t="s">
        <v>52</v>
      </c>
      <c r="D30" s="28">
        <v>753844.89999999991</v>
      </c>
      <c r="E30" s="29">
        <v>0</v>
      </c>
      <c r="F30" s="29">
        <f t="shared" si="1"/>
        <v>753844.89999999991</v>
      </c>
      <c r="G30" s="29">
        <v>201202</v>
      </c>
      <c r="H30" s="29">
        <v>59952.9</v>
      </c>
      <c r="I30" s="29">
        <f t="shared" si="2"/>
        <v>552642.89999999991</v>
      </c>
      <c r="J30" s="30"/>
    </row>
    <row r="31" spans="2:10" ht="14.25" customHeight="1" x14ac:dyDescent="0.2">
      <c r="B31" s="26" t="s">
        <v>53</v>
      </c>
      <c r="C31" s="27" t="s">
        <v>54</v>
      </c>
      <c r="D31" s="28">
        <v>69884.800000000003</v>
      </c>
      <c r="E31" s="29">
        <v>0</v>
      </c>
      <c r="F31" s="29">
        <f t="shared" si="1"/>
        <v>69884.800000000003</v>
      </c>
      <c r="G31" s="29">
        <v>13151.6</v>
      </c>
      <c r="H31" s="29">
        <v>13151.6</v>
      </c>
      <c r="I31" s="29">
        <f t="shared" si="2"/>
        <v>56733.200000000004</v>
      </c>
      <c r="J31" s="30"/>
    </row>
    <row r="32" spans="2:10" ht="14.25" customHeight="1" x14ac:dyDescent="0.2">
      <c r="B32" s="26" t="s">
        <v>55</v>
      </c>
      <c r="C32" s="27" t="s">
        <v>56</v>
      </c>
      <c r="D32" s="28">
        <v>38068.199999999997</v>
      </c>
      <c r="E32" s="29">
        <v>0</v>
      </c>
      <c r="F32" s="29">
        <f t="shared" si="1"/>
        <v>38068.199999999997</v>
      </c>
      <c r="G32" s="29">
        <v>9734.1</v>
      </c>
      <c r="H32" s="29">
        <v>9734.1</v>
      </c>
      <c r="I32" s="29">
        <f t="shared" si="2"/>
        <v>28334.1</v>
      </c>
      <c r="J32" s="30"/>
    </row>
    <row r="33" spans="2:10" ht="14.25" customHeight="1" x14ac:dyDescent="0.2">
      <c r="B33" s="26" t="s">
        <v>57</v>
      </c>
      <c r="C33" s="27" t="s">
        <v>58</v>
      </c>
      <c r="D33" s="28">
        <v>119923.8</v>
      </c>
      <c r="E33" s="29">
        <v>0</v>
      </c>
      <c r="F33" s="29">
        <f t="shared" si="1"/>
        <v>119923.8</v>
      </c>
      <c r="G33" s="29">
        <v>21580.400000000001</v>
      </c>
      <c r="H33" s="29">
        <v>21580.400000000001</v>
      </c>
      <c r="I33" s="29">
        <f t="shared" si="2"/>
        <v>98343.4</v>
      </c>
      <c r="J33" s="30"/>
    </row>
    <row r="34" spans="2:10" ht="14.25" customHeight="1" x14ac:dyDescent="0.2">
      <c r="B34" s="26" t="s">
        <v>59</v>
      </c>
      <c r="C34" s="31" t="s">
        <v>60</v>
      </c>
      <c r="D34" s="28">
        <f>13580864.8-D61</f>
        <v>11251595.700000001</v>
      </c>
      <c r="E34" s="29">
        <v>0</v>
      </c>
      <c r="F34" s="29">
        <f t="shared" si="1"/>
        <v>11251595.700000001</v>
      </c>
      <c r="G34" s="29">
        <f>2688424.6-G61</f>
        <v>2529590.4</v>
      </c>
      <c r="H34" s="29">
        <f>2642227.3-H61</f>
        <v>2483393.0999999996</v>
      </c>
      <c r="I34" s="29">
        <f t="shared" si="2"/>
        <v>8722005.3000000007</v>
      </c>
      <c r="J34" s="30"/>
    </row>
    <row r="35" spans="2:10" ht="14.25" customHeight="1" x14ac:dyDescent="0.2">
      <c r="B35" s="26" t="s">
        <v>61</v>
      </c>
      <c r="C35" s="27" t="s">
        <v>62</v>
      </c>
      <c r="D35" s="28">
        <v>6970559.5999999996</v>
      </c>
      <c r="E35" s="29">
        <v>0</v>
      </c>
      <c r="F35" s="29">
        <f t="shared" si="1"/>
        <v>6970559.5999999996</v>
      </c>
      <c r="G35" s="29">
        <v>1434961.8</v>
      </c>
      <c r="H35" s="29">
        <v>1434961.8</v>
      </c>
      <c r="I35" s="29">
        <f t="shared" si="2"/>
        <v>5535597.7999999998</v>
      </c>
      <c r="J35" s="30"/>
    </row>
    <row r="36" spans="2:10" x14ac:dyDescent="0.2">
      <c r="B36" s="32"/>
      <c r="C36" s="33"/>
      <c r="D36" s="34"/>
      <c r="E36" s="35"/>
      <c r="F36" s="36"/>
      <c r="G36" s="35"/>
      <c r="H36" s="35"/>
      <c r="I36" s="36"/>
    </row>
    <row r="37" spans="2:10" ht="22.5" customHeight="1" x14ac:dyDescent="0.2">
      <c r="B37" s="37" t="s">
        <v>63</v>
      </c>
      <c r="C37" s="38"/>
      <c r="D37" s="39">
        <f t="shared" ref="D37:I37" si="3">SUM(D39:D62)</f>
        <v>86641879.999999985</v>
      </c>
      <c r="E37" s="39">
        <f t="shared" si="3"/>
        <v>0</v>
      </c>
      <c r="F37" s="39">
        <f t="shared" si="3"/>
        <v>86641879.999999985</v>
      </c>
      <c r="G37" s="39">
        <f t="shared" si="3"/>
        <v>21085712.999999996</v>
      </c>
      <c r="H37" s="39">
        <f t="shared" si="3"/>
        <v>21085712.999999996</v>
      </c>
      <c r="I37" s="39">
        <f t="shared" si="3"/>
        <v>65556167.000000007</v>
      </c>
    </row>
    <row r="38" spans="2:10" ht="8.1" customHeight="1" x14ac:dyDescent="0.2">
      <c r="B38" s="20"/>
      <c r="C38" s="21"/>
      <c r="D38" s="25"/>
      <c r="E38" s="25"/>
      <c r="F38" s="25"/>
      <c r="G38" s="25"/>
      <c r="H38" s="25"/>
      <c r="I38" s="25"/>
    </row>
    <row r="39" spans="2:10" x14ac:dyDescent="0.2">
      <c r="B39" s="26" t="s">
        <v>15</v>
      </c>
      <c r="C39" s="27" t="s">
        <v>16</v>
      </c>
      <c r="D39" s="29">
        <v>0</v>
      </c>
      <c r="E39" s="29">
        <v>0</v>
      </c>
      <c r="F39" s="29">
        <f>+D39+E39</f>
        <v>0</v>
      </c>
      <c r="G39" s="29">
        <v>0</v>
      </c>
      <c r="H39" s="29">
        <v>0</v>
      </c>
      <c r="I39" s="29">
        <f>+F39-G39</f>
        <v>0</v>
      </c>
    </row>
    <row r="40" spans="2:10" x14ac:dyDescent="0.2">
      <c r="B40" s="26" t="s">
        <v>17</v>
      </c>
      <c r="C40" s="27" t="s">
        <v>18</v>
      </c>
      <c r="D40" s="29">
        <v>0</v>
      </c>
      <c r="E40" s="29">
        <v>0</v>
      </c>
      <c r="F40" s="29">
        <f t="shared" ref="F40:F62" si="4">+D40+E40</f>
        <v>0</v>
      </c>
      <c r="G40" s="29">
        <v>0</v>
      </c>
      <c r="H40" s="29">
        <v>0</v>
      </c>
      <c r="I40" s="29">
        <f t="shared" ref="I40:I62" si="5">+F40-G40</f>
        <v>0</v>
      </c>
    </row>
    <row r="41" spans="2:10" x14ac:dyDescent="0.2">
      <c r="B41" s="26" t="s">
        <v>19</v>
      </c>
      <c r="C41" s="27" t="s">
        <v>20</v>
      </c>
      <c r="D41" s="29">
        <v>0</v>
      </c>
      <c r="E41" s="29">
        <v>0</v>
      </c>
      <c r="F41" s="29">
        <f t="shared" si="4"/>
        <v>0</v>
      </c>
      <c r="G41" s="29">
        <v>0</v>
      </c>
      <c r="H41" s="29">
        <v>0</v>
      </c>
      <c r="I41" s="29">
        <f t="shared" si="5"/>
        <v>0</v>
      </c>
    </row>
    <row r="42" spans="2:10" x14ac:dyDescent="0.2">
      <c r="B42" s="26" t="s">
        <v>21</v>
      </c>
      <c r="C42" s="27" t="s">
        <v>22</v>
      </c>
      <c r="D42" s="29">
        <v>0</v>
      </c>
      <c r="E42" s="29">
        <v>0</v>
      </c>
      <c r="F42" s="29">
        <f t="shared" si="4"/>
        <v>0</v>
      </c>
      <c r="G42" s="29">
        <v>0</v>
      </c>
      <c r="H42" s="29">
        <v>0</v>
      </c>
      <c r="I42" s="29">
        <f t="shared" si="5"/>
        <v>0</v>
      </c>
    </row>
    <row r="43" spans="2:10" x14ac:dyDescent="0.2">
      <c r="B43" s="26" t="s">
        <v>23</v>
      </c>
      <c r="C43" s="27" t="s">
        <v>24</v>
      </c>
      <c r="D43" s="29">
        <v>391516.2</v>
      </c>
      <c r="E43" s="29">
        <v>0</v>
      </c>
      <c r="F43" s="29">
        <f t="shared" si="4"/>
        <v>391516.2</v>
      </c>
      <c r="G43" s="29">
        <v>0</v>
      </c>
      <c r="H43" s="29">
        <v>0</v>
      </c>
      <c r="I43" s="29">
        <f t="shared" si="5"/>
        <v>391516.2</v>
      </c>
    </row>
    <row r="44" spans="2:10" x14ac:dyDescent="0.2">
      <c r="B44" s="26" t="s">
        <v>25</v>
      </c>
      <c r="C44" s="27" t="s">
        <v>26</v>
      </c>
      <c r="D44" s="29">
        <v>17182464.800000001</v>
      </c>
      <c r="E44" s="29">
        <v>0</v>
      </c>
      <c r="F44" s="29">
        <f t="shared" si="4"/>
        <v>17182464.800000001</v>
      </c>
      <c r="G44" s="29">
        <v>4612733</v>
      </c>
      <c r="H44" s="29">
        <f>+G44</f>
        <v>4612733</v>
      </c>
      <c r="I44" s="29">
        <f t="shared" si="5"/>
        <v>12569731.800000001</v>
      </c>
    </row>
    <row r="45" spans="2:10" x14ac:dyDescent="0.2">
      <c r="B45" s="26" t="s">
        <v>27</v>
      </c>
      <c r="C45" s="27" t="s">
        <v>28</v>
      </c>
      <c r="D45" s="29">
        <f>1358329.1+21367983.4</f>
        <v>22726312.5</v>
      </c>
      <c r="E45" s="29">
        <v>0</v>
      </c>
      <c r="F45" s="29">
        <f t="shared" si="4"/>
        <v>22726312.5</v>
      </c>
      <c r="G45" s="29">
        <v>5154208.5999999996</v>
      </c>
      <c r="H45" s="29">
        <f>+G45</f>
        <v>5154208.5999999996</v>
      </c>
      <c r="I45" s="29">
        <f t="shared" si="5"/>
        <v>17572103.899999999</v>
      </c>
    </row>
    <row r="46" spans="2:10" x14ac:dyDescent="0.2">
      <c r="B46" s="26" t="s">
        <v>29</v>
      </c>
      <c r="C46" s="27" t="s">
        <v>30</v>
      </c>
      <c r="D46" s="29">
        <v>198772.6</v>
      </c>
      <c r="E46" s="29">
        <v>0</v>
      </c>
      <c r="F46" s="29">
        <f t="shared" si="4"/>
        <v>198772.6</v>
      </c>
      <c r="G46" s="29">
        <v>0</v>
      </c>
      <c r="H46" s="29">
        <v>0</v>
      </c>
      <c r="I46" s="29">
        <f t="shared" si="5"/>
        <v>198772.6</v>
      </c>
    </row>
    <row r="47" spans="2:10" x14ac:dyDescent="0.2">
      <c r="B47" s="26" t="s">
        <v>31</v>
      </c>
      <c r="C47" s="27" t="s">
        <v>32</v>
      </c>
      <c r="D47" s="29">
        <v>43111800.100000001</v>
      </c>
      <c r="E47" s="29">
        <v>0</v>
      </c>
      <c r="F47" s="29">
        <f t="shared" si="4"/>
        <v>43111800.100000001</v>
      </c>
      <c r="G47" s="29">
        <v>11149847.199999999</v>
      </c>
      <c r="H47" s="29">
        <f>+G47</f>
        <v>11149847.199999999</v>
      </c>
      <c r="I47" s="29">
        <f t="shared" si="5"/>
        <v>31961952.900000002</v>
      </c>
    </row>
    <row r="48" spans="2:10" x14ac:dyDescent="0.2">
      <c r="B48" s="26" t="s">
        <v>33</v>
      </c>
      <c r="C48" s="27" t="s">
        <v>34</v>
      </c>
      <c r="D48" s="29">
        <v>580</v>
      </c>
      <c r="E48" s="29">
        <v>0</v>
      </c>
      <c r="F48" s="29">
        <f t="shared" si="4"/>
        <v>580</v>
      </c>
      <c r="G48" s="29">
        <v>0</v>
      </c>
      <c r="H48" s="29">
        <v>0</v>
      </c>
      <c r="I48" s="29">
        <f t="shared" si="5"/>
        <v>580</v>
      </c>
    </row>
    <row r="49" spans="2:9" x14ac:dyDescent="0.2">
      <c r="B49" s="26" t="s">
        <v>35</v>
      </c>
      <c r="C49" s="27" t="s">
        <v>36</v>
      </c>
      <c r="D49" s="29"/>
      <c r="E49" s="29">
        <v>0</v>
      </c>
      <c r="F49" s="29">
        <f t="shared" si="4"/>
        <v>0</v>
      </c>
      <c r="G49" s="29">
        <v>0</v>
      </c>
      <c r="H49" s="29">
        <v>0</v>
      </c>
      <c r="I49" s="29">
        <f t="shared" si="5"/>
        <v>0</v>
      </c>
    </row>
    <row r="50" spans="2:9" x14ac:dyDescent="0.2">
      <c r="B50" s="26" t="s">
        <v>37</v>
      </c>
      <c r="C50" s="27" t="s">
        <v>38</v>
      </c>
      <c r="D50" s="29"/>
      <c r="E50" s="29">
        <v>0</v>
      </c>
      <c r="F50" s="29">
        <f t="shared" si="4"/>
        <v>0</v>
      </c>
      <c r="G50" s="29">
        <v>0</v>
      </c>
      <c r="H50" s="29">
        <v>0</v>
      </c>
      <c r="I50" s="29">
        <f t="shared" si="5"/>
        <v>0</v>
      </c>
    </row>
    <row r="51" spans="2:9" x14ac:dyDescent="0.2">
      <c r="B51" s="26" t="s">
        <v>39</v>
      </c>
      <c r="C51" s="27" t="s">
        <v>40</v>
      </c>
      <c r="D51" s="29">
        <v>93645.1</v>
      </c>
      <c r="E51" s="29">
        <v>0</v>
      </c>
      <c r="F51" s="29">
        <f t="shared" si="4"/>
        <v>93645.1</v>
      </c>
      <c r="G51" s="29">
        <v>0</v>
      </c>
      <c r="H51" s="29">
        <v>0</v>
      </c>
      <c r="I51" s="29">
        <f t="shared" si="5"/>
        <v>93645.1</v>
      </c>
    </row>
    <row r="52" spans="2:9" x14ac:dyDescent="0.2">
      <c r="B52" s="26" t="s">
        <v>41</v>
      </c>
      <c r="C52" s="27" t="s">
        <v>42</v>
      </c>
      <c r="D52" s="29">
        <v>0</v>
      </c>
      <c r="E52" s="29">
        <v>0</v>
      </c>
      <c r="F52" s="29">
        <f t="shared" si="4"/>
        <v>0</v>
      </c>
      <c r="G52" s="29">
        <v>0</v>
      </c>
      <c r="H52" s="29">
        <v>0</v>
      </c>
      <c r="I52" s="29">
        <f t="shared" si="5"/>
        <v>0</v>
      </c>
    </row>
    <row r="53" spans="2:9" x14ac:dyDescent="0.2">
      <c r="B53" s="26" t="s">
        <v>43</v>
      </c>
      <c r="C53" s="27" t="s">
        <v>44</v>
      </c>
      <c r="D53" s="29">
        <v>0</v>
      </c>
      <c r="E53" s="29">
        <v>0</v>
      </c>
      <c r="F53" s="29">
        <f t="shared" si="4"/>
        <v>0</v>
      </c>
      <c r="G53" s="29">
        <v>0</v>
      </c>
      <c r="H53" s="29">
        <v>0</v>
      </c>
      <c r="I53" s="29">
        <f t="shared" si="5"/>
        <v>0</v>
      </c>
    </row>
    <row r="54" spans="2:9" x14ac:dyDescent="0.2">
      <c r="B54" s="26" t="s">
        <v>45</v>
      </c>
      <c r="C54" s="27" t="s">
        <v>46</v>
      </c>
      <c r="D54" s="29">
        <v>46822.5</v>
      </c>
      <c r="E54" s="29">
        <v>0</v>
      </c>
      <c r="F54" s="29">
        <f t="shared" si="4"/>
        <v>46822.5</v>
      </c>
      <c r="G54" s="29">
        <v>10090</v>
      </c>
      <c r="H54" s="29">
        <f>+G54</f>
        <v>10090</v>
      </c>
      <c r="I54" s="29">
        <f t="shared" si="5"/>
        <v>36732.5</v>
      </c>
    </row>
    <row r="55" spans="2:9" x14ac:dyDescent="0.2">
      <c r="B55" s="26" t="s">
        <v>47</v>
      </c>
      <c r="C55" s="27" t="s">
        <v>48</v>
      </c>
      <c r="D55" s="29">
        <v>545613.6</v>
      </c>
      <c r="E55" s="29">
        <v>0</v>
      </c>
      <c r="F55" s="29">
        <f t="shared" si="4"/>
        <v>545613.6</v>
      </c>
      <c r="G55" s="29">
        <v>0</v>
      </c>
      <c r="H55" s="29">
        <v>0</v>
      </c>
      <c r="I55" s="29">
        <f t="shared" si="5"/>
        <v>545613.6</v>
      </c>
    </row>
    <row r="56" spans="2:9" x14ac:dyDescent="0.2">
      <c r="B56" s="26" t="s">
        <v>49</v>
      </c>
      <c r="C56" s="27" t="s">
        <v>50</v>
      </c>
      <c r="D56" s="29">
        <v>15083.5</v>
      </c>
      <c r="E56" s="29">
        <v>0</v>
      </c>
      <c r="F56" s="29">
        <f t="shared" si="4"/>
        <v>15083.5</v>
      </c>
      <c r="G56" s="29">
        <v>0</v>
      </c>
      <c r="H56" s="29">
        <v>0</v>
      </c>
      <c r="I56" s="29">
        <f t="shared" si="5"/>
        <v>15083.5</v>
      </c>
    </row>
    <row r="57" spans="2:9" x14ac:dyDescent="0.2">
      <c r="B57" s="26" t="s">
        <v>51</v>
      </c>
      <c r="C57" s="27" t="s">
        <v>52</v>
      </c>
      <c r="D57" s="29"/>
      <c r="E57" s="29">
        <v>0</v>
      </c>
      <c r="F57" s="29">
        <f t="shared" si="4"/>
        <v>0</v>
      </c>
      <c r="G57" s="29">
        <v>0</v>
      </c>
      <c r="H57" s="29">
        <v>0</v>
      </c>
      <c r="I57" s="29">
        <f t="shared" si="5"/>
        <v>0</v>
      </c>
    </row>
    <row r="58" spans="2:9" x14ac:dyDescent="0.2">
      <c r="B58" s="26" t="s">
        <v>53</v>
      </c>
      <c r="C58" s="27" t="s">
        <v>54</v>
      </c>
      <c r="D58" s="29"/>
      <c r="E58" s="29">
        <v>0</v>
      </c>
      <c r="F58" s="29">
        <f t="shared" si="4"/>
        <v>0</v>
      </c>
      <c r="G58" s="29">
        <v>0</v>
      </c>
      <c r="H58" s="29">
        <v>0</v>
      </c>
      <c r="I58" s="29">
        <f t="shared" si="5"/>
        <v>0</v>
      </c>
    </row>
    <row r="59" spans="2:9" x14ac:dyDescent="0.2">
      <c r="B59" s="26" t="s">
        <v>55</v>
      </c>
      <c r="C59" s="27" t="s">
        <v>56</v>
      </c>
      <c r="D59" s="29">
        <v>0</v>
      </c>
      <c r="E59" s="29">
        <v>0</v>
      </c>
      <c r="F59" s="29">
        <f t="shared" si="4"/>
        <v>0</v>
      </c>
      <c r="G59" s="29">
        <v>0</v>
      </c>
      <c r="H59" s="29">
        <v>0</v>
      </c>
      <c r="I59" s="29">
        <f t="shared" si="5"/>
        <v>0</v>
      </c>
    </row>
    <row r="60" spans="2:9" x14ac:dyDescent="0.2">
      <c r="B60" s="26" t="s">
        <v>57</v>
      </c>
      <c r="C60" s="27" t="s">
        <v>58</v>
      </c>
      <c r="D60" s="29">
        <v>0</v>
      </c>
      <c r="E60" s="29">
        <v>0</v>
      </c>
      <c r="F60" s="29">
        <f t="shared" si="4"/>
        <v>0</v>
      </c>
      <c r="G60" s="29">
        <v>0</v>
      </c>
      <c r="H60" s="29">
        <v>0</v>
      </c>
      <c r="I60" s="29">
        <f t="shared" si="5"/>
        <v>0</v>
      </c>
    </row>
    <row r="61" spans="2:9" x14ac:dyDescent="0.2">
      <c r="B61" s="26" t="s">
        <v>59</v>
      </c>
      <c r="C61" s="27" t="s">
        <v>60</v>
      </c>
      <c r="D61" s="29">
        <f>2191338+137931.1</f>
        <v>2329269.1</v>
      </c>
      <c r="E61" s="29">
        <v>0</v>
      </c>
      <c r="F61" s="29">
        <f t="shared" si="4"/>
        <v>2329269.1</v>
      </c>
      <c r="G61" s="29">
        <v>158834.20000000001</v>
      </c>
      <c r="H61" s="29">
        <f>+G61</f>
        <v>158834.20000000001</v>
      </c>
      <c r="I61" s="29">
        <f t="shared" si="5"/>
        <v>2170434.9</v>
      </c>
    </row>
    <row r="62" spans="2:9" x14ac:dyDescent="0.2">
      <c r="B62" s="26" t="s">
        <v>61</v>
      </c>
      <c r="C62" s="27" t="s">
        <v>62</v>
      </c>
      <c r="D62" s="29">
        <v>0</v>
      </c>
      <c r="E62" s="29">
        <v>0</v>
      </c>
      <c r="F62" s="29">
        <f t="shared" si="4"/>
        <v>0</v>
      </c>
      <c r="G62" s="29">
        <v>0</v>
      </c>
      <c r="H62" s="29">
        <v>0</v>
      </c>
      <c r="I62" s="29">
        <f t="shared" si="5"/>
        <v>0</v>
      </c>
    </row>
    <row r="63" spans="2:9" x14ac:dyDescent="0.2">
      <c r="B63" s="40"/>
      <c r="C63" s="41"/>
      <c r="D63" s="42"/>
      <c r="E63" s="42"/>
      <c r="F63" s="42"/>
      <c r="G63" s="42"/>
      <c r="H63" s="42"/>
      <c r="I63" s="29"/>
    </row>
    <row r="64" spans="2:9" x14ac:dyDescent="0.2">
      <c r="B64" s="43" t="s">
        <v>64</v>
      </c>
      <c r="C64" s="44"/>
      <c r="D64" s="45">
        <f t="shared" ref="D64:I64" si="6">D10+D37</f>
        <v>265898591.60000002</v>
      </c>
      <c r="E64" s="45">
        <f t="shared" si="6"/>
        <v>0</v>
      </c>
      <c r="F64" s="45">
        <f t="shared" si="6"/>
        <v>265898591.60000002</v>
      </c>
      <c r="G64" s="45">
        <f t="shared" si="6"/>
        <v>72145764.399999991</v>
      </c>
      <c r="H64" s="45">
        <f t="shared" si="6"/>
        <v>66527637.5</v>
      </c>
      <c r="I64" s="45">
        <f t="shared" si="6"/>
        <v>193752827.20000002</v>
      </c>
    </row>
    <row r="65" spans="3:9" x14ac:dyDescent="0.2">
      <c r="D65" s="46"/>
    </row>
    <row r="66" spans="3:9" x14ac:dyDescent="0.2">
      <c r="D66" s="46"/>
      <c r="E66" s="46"/>
      <c r="F66" s="46"/>
      <c r="G66" s="46"/>
      <c r="H66" s="46"/>
      <c r="I66" s="46"/>
    </row>
    <row r="67" spans="3:9" x14ac:dyDescent="0.2">
      <c r="C67" s="47"/>
      <c r="D67" s="46"/>
      <c r="G67" s="48"/>
      <c r="H67" s="48"/>
      <c r="I67" s="47"/>
    </row>
    <row r="68" spans="3:9" x14ac:dyDescent="0.2">
      <c r="C68" s="47"/>
      <c r="D68" s="46"/>
      <c r="G68" s="48"/>
      <c r="H68" s="48"/>
      <c r="I68" s="49"/>
    </row>
    <row r="69" spans="3:9" x14ac:dyDescent="0.2">
      <c r="C69" s="47"/>
      <c r="D69" s="46"/>
      <c r="G69" s="48"/>
      <c r="H69" s="48"/>
      <c r="I69" s="47"/>
    </row>
    <row r="70" spans="3:9" x14ac:dyDescent="0.2">
      <c r="C70" s="47"/>
      <c r="D70" s="46"/>
      <c r="G70" s="48"/>
      <c r="H70" s="48"/>
      <c r="I70" s="47"/>
    </row>
    <row r="71" spans="3:9" x14ac:dyDescent="0.2">
      <c r="C71" s="47"/>
      <c r="D71" s="46"/>
      <c r="G71" s="48"/>
      <c r="H71" s="48"/>
      <c r="I71" s="50"/>
    </row>
    <row r="72" spans="3:9" x14ac:dyDescent="0.2">
      <c r="C72" s="47"/>
      <c r="D72" s="46"/>
      <c r="G72" s="48"/>
      <c r="H72" s="48"/>
      <c r="I72" s="50"/>
    </row>
    <row r="73" spans="3:9" x14ac:dyDescent="0.2">
      <c r="C73" s="51"/>
      <c r="D73" s="46"/>
      <c r="G73" s="52"/>
      <c r="H73" s="52"/>
      <c r="I73" s="47"/>
    </row>
    <row r="74" spans="3:9" x14ac:dyDescent="0.2">
      <c r="C74" s="51"/>
      <c r="D74" s="46"/>
      <c r="G74" s="48"/>
      <c r="H74" s="48"/>
      <c r="I74" s="47"/>
    </row>
    <row r="75" spans="3:9" x14ac:dyDescent="0.2">
      <c r="C75" s="51"/>
      <c r="D75" s="46"/>
      <c r="G75" s="48"/>
      <c r="H75" s="48"/>
    </row>
    <row r="76" spans="3:9" x14ac:dyDescent="0.2">
      <c r="C76" s="53"/>
      <c r="D76" s="46"/>
      <c r="E76" s="54"/>
      <c r="G76" s="55"/>
      <c r="H76" s="55"/>
    </row>
    <row r="77" spans="3:9" x14ac:dyDescent="0.2">
      <c r="C77" s="47"/>
      <c r="D77" s="46"/>
      <c r="G77" s="48"/>
      <c r="H77" s="48"/>
    </row>
    <row r="78" spans="3:9" x14ac:dyDescent="0.2">
      <c r="C78" s="47"/>
      <c r="D78" s="46"/>
      <c r="G78" s="48"/>
      <c r="H78" s="48"/>
    </row>
    <row r="79" spans="3:9" x14ac:dyDescent="0.2">
      <c r="C79" s="47"/>
      <c r="D79" s="46"/>
      <c r="G79" s="48"/>
      <c r="H79" s="48"/>
    </row>
    <row r="80" spans="3:9" x14ac:dyDescent="0.2">
      <c r="C80" s="51"/>
      <c r="D80" s="46"/>
      <c r="E80" s="47"/>
      <c r="G80" s="52"/>
      <c r="H80" s="52"/>
    </row>
    <row r="81" spans="4:8" x14ac:dyDescent="0.2">
      <c r="D81" s="46"/>
    </row>
    <row r="82" spans="4:8" x14ac:dyDescent="0.2">
      <c r="D82" s="46"/>
      <c r="H82" s="56"/>
    </row>
    <row r="83" spans="4:8" x14ac:dyDescent="0.2">
      <c r="D83" s="46"/>
    </row>
    <row r="84" spans="4:8" x14ac:dyDescent="0.2">
      <c r="D84" s="46"/>
    </row>
    <row r="85" spans="4:8" x14ac:dyDescent="0.2">
      <c r="D85" s="46"/>
      <c r="E85" s="57"/>
    </row>
    <row r="86" spans="4:8" x14ac:dyDescent="0.2"/>
    <row r="87" spans="4:8" x14ac:dyDescent="0.2"/>
    <row r="88" spans="4:8" x14ac:dyDescent="0.2"/>
    <row r="89" spans="4:8" x14ac:dyDescent="0.2"/>
    <row r="90" spans="4:8" x14ac:dyDescent="0.2"/>
    <row r="91" spans="4:8" x14ac:dyDescent="0.2"/>
    <row r="92" spans="4:8" x14ac:dyDescent="0.2"/>
    <row r="93" spans="4:8" x14ac:dyDescent="0.2"/>
    <row r="94" spans="4:8" x14ac:dyDescent="0.2"/>
    <row r="95" spans="4:8" x14ac:dyDescent="0.2"/>
    <row r="96" spans="4:8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36:C36"/>
    <mergeCell ref="B37:C37"/>
    <mergeCell ref="B38:C38"/>
    <mergeCell ref="B63:C63"/>
    <mergeCell ref="B64:C64"/>
    <mergeCell ref="B3:I3"/>
    <mergeCell ref="B7:C8"/>
    <mergeCell ref="D7:H7"/>
    <mergeCell ref="I7:I8"/>
    <mergeCell ref="B9:C9"/>
    <mergeCell ref="B10:C10"/>
    <mergeCell ref="B11:C11"/>
    <mergeCell ref="B1:I1"/>
    <mergeCell ref="B2:I2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2" orientation="landscape" verticalDpi="4294967294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2021-04-30T15:01:48Z</cp:lastPrinted>
  <dcterms:created xsi:type="dcterms:W3CDTF">2021-04-30T15:00:58Z</dcterms:created>
  <dcterms:modified xsi:type="dcterms:W3CDTF">2021-04-30T15:02:08Z</dcterms:modified>
</cp:coreProperties>
</file>