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archive\"/>
    </mc:Choice>
  </mc:AlternateContent>
  <bookViews>
    <workbookView xWindow="0" yWindow="0" windowWidth="28800" windowHeight="12135"/>
  </bookViews>
  <sheets>
    <sheet name="FORMATO 2 DF OK"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1" l="1"/>
  <c r="G53" i="1"/>
  <c r="F53" i="1"/>
  <c r="E53" i="1"/>
  <c r="D53" i="1"/>
  <c r="H51" i="1"/>
  <c r="H50" i="1"/>
  <c r="H49" i="1"/>
  <c r="G48" i="1"/>
  <c r="F48" i="1"/>
  <c r="E48" i="1"/>
  <c r="D48" i="1"/>
  <c r="H48" i="1" s="1"/>
  <c r="H39" i="1"/>
  <c r="H38" i="1"/>
  <c r="H37" i="1"/>
  <c r="H36" i="1"/>
  <c r="H35" i="1"/>
  <c r="H34" i="1"/>
  <c r="H33" i="1"/>
  <c r="H32" i="1"/>
  <c r="E31" i="1"/>
  <c r="D31" i="1"/>
  <c r="H31" i="1" s="1"/>
  <c r="E30" i="1"/>
  <c r="D30" i="1"/>
  <c r="H30" i="1" s="1"/>
  <c r="D29" i="1"/>
  <c r="H29" i="1" s="1"/>
  <c r="E28" i="1"/>
  <c r="D28" i="1"/>
  <c r="H28" i="1" s="1"/>
  <c r="E27" i="1"/>
  <c r="H27" i="1" s="1"/>
  <c r="H25" i="1" s="1"/>
  <c r="H24" i="1" s="1"/>
  <c r="H9" i="1" s="1"/>
  <c r="H46" i="1" s="1"/>
  <c r="J25" i="1"/>
  <c r="I25" i="1"/>
  <c r="G25" i="1"/>
  <c r="F25" i="1"/>
  <c r="E25" i="1"/>
  <c r="D25" i="1"/>
  <c r="J24" i="1"/>
  <c r="I24" i="1"/>
  <c r="G24" i="1"/>
  <c r="F24" i="1"/>
  <c r="E24" i="1"/>
  <c r="D24" i="1"/>
  <c r="J11" i="1"/>
  <c r="I11" i="1"/>
  <c r="H11" i="1"/>
  <c r="G11" i="1"/>
  <c r="F11" i="1"/>
  <c r="E11" i="1"/>
  <c r="D11" i="1"/>
  <c r="J10" i="1"/>
  <c r="I10" i="1"/>
  <c r="H10" i="1"/>
  <c r="G10" i="1"/>
  <c r="F10" i="1"/>
  <c r="E10" i="1"/>
  <c r="D10" i="1"/>
  <c r="J9" i="1"/>
  <c r="I9" i="1"/>
  <c r="G9" i="1"/>
  <c r="G46" i="1" s="1"/>
  <c r="F9" i="1"/>
  <c r="F46" i="1" s="1"/>
  <c r="E9" i="1"/>
  <c r="E46" i="1" s="1"/>
  <c r="D9" i="1"/>
  <c r="D46" i="1" s="1"/>
</calcChain>
</file>

<file path=xl/sharedStrings.xml><?xml version="1.0" encoding="utf-8"?>
<sst xmlns="http://schemas.openxmlformats.org/spreadsheetml/2006/main" count="72" uniqueCount="60">
  <si>
    <t xml:space="preserve"> Informe Analítico de la Deuda Pública y Otros Pasivos</t>
  </si>
  <si>
    <t>Sector Central del Poder Ejecutivo del Estado Libre y Soberano de México</t>
  </si>
  <si>
    <t>Informe Analítico de la Deuda Pública y Otros Pasivos - LDF</t>
  </si>
  <si>
    <t>Del 1 de Enero de 2021  al 31 de Diciembre de 2021</t>
  </si>
  <si>
    <t>( Miles de Pesos)</t>
  </si>
  <si>
    <t>Denominación de la Deuda Pública y Otros Pasivos (c)</t>
  </si>
  <si>
    <t>Saldo al 31 de diciembre de 2020</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</si>
  <si>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</si>
  <si>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</si>
  <si>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</si>
  <si>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</si>
  <si>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</si>
  <si>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</si>
  <si>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</si>
  <si>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</si>
  <si>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</si>
  <si>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Banamex S.A</t>
  </si>
  <si>
    <t>Bancomer S.A</t>
  </si>
  <si>
    <t>Santander S,A</t>
  </si>
  <si>
    <t>Banorte S.A</t>
  </si>
  <si>
    <t>Banobras S.N.C</t>
  </si>
  <si>
    <t>Banobras PROFISE</t>
  </si>
  <si>
    <t>Banobras FONREC</t>
  </si>
  <si>
    <t>Banobras  Swaps</t>
  </si>
  <si>
    <t>Scotiabank S.A</t>
  </si>
  <si>
    <t>a2) Títulos y Valores</t>
  </si>
  <si>
    <t>a3) Arrendamientos Financieros</t>
  </si>
  <si>
    <t>B. Largo Plazo (B=b1+b2+b3)</t>
  </si>
  <si>
    <t>b1) Instituciones de Crédito</t>
  </si>
  <si>
    <t>FRAPIMEX</t>
  </si>
  <si>
    <t>Construcción y Señalamiento S.A</t>
  </si>
  <si>
    <t>Comisiones Gastos y Coberturas de la deuda</t>
  </si>
  <si>
    <t xml:space="preserve">Lineas Contingentes </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</si>
  <si>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</si>
  <si>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</si>
  <si>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</si>
  <si>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</si>
  <si>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</si>
  <si>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</si>
  <si>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</si>
  <si>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</si>
  <si>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</si>
  <si>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</si>
  <si>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</si>
  <si>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</si>
  <si>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</si>
  <si>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</si>
  <si>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</si>
  <si>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</si>
  <si>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</si>
  <si>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</si>
  <si>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</si>
  <si>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</si>
  <si>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</si>
  <si>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</si>
  <si>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</si>
  <si>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</si>
  <si>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 xml:space="preserve">A. </t>
  </si>
  <si>
    <t>B. Crédito 2</t>
  </si>
  <si>
    <t>C. Crédito XX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</si>
</sst>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2" x14ac:knownFonts="1">
    <font>
      <sz val="11"/>
      <color theme="1"/>
      <name val="Calibri"/>
      <family val="2"/>
      <scheme val="minor"/>
    </font>
    <font>
      <sz val="11"/>
      <color theme="1"/>
      <name val="Calibri"/>
      <family val="2"/>
      <scheme val="minor"/>
    </font>
    <font>
      <b/>
      <sz val="11"/>
      <color theme="1"/>
      <name val="Arial"/>
      <family val="2"/>
    </font>
    <font>
      <b/>
      <sz val="6"/>
      <color theme="1"/>
      <name val="Arial"/>
      <family val="2"/>
    </font>
    <font>
      <b/>
      <sz val="7"/>
      <color theme="1"/>
      <name val="Arial"/>
      <family val="2"/>
    </font>
    <font>
      <sz val="11"/>
      <color theme="1"/>
      <name val="Arial"/>
      <family val="2"/>
    </font>
    <font>
      <sz val="6"/>
      <color theme="1"/>
      <name val="Arial"/>
      <family val="2"/>
    </font>
    <font>
      <sz val="7"/>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9">
    <xf numFmtId="0" fontId="0" fillId="0" borderId="0" xfId="0"/>
    <xf numFmtId="0" fontId="2" fillId="0" borderId="1" xfId="0" applyFont="1" applyBorder="1" applyAlignment="1">
      <alignment horizontal="left"/>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164" fontId="4" fillId="0" borderId="12" xfId="0" applyNumberFormat="1" applyFont="1" applyBorder="1" applyAlignment="1">
      <alignment horizontal="right" vertical="center" wrapText="1"/>
    </xf>
    <xf numFmtId="164" fontId="0" fillId="0" borderId="0" xfId="0" applyNumberFormat="1"/>
    <xf numFmtId="0" fontId="5" fillId="0" borderId="5" xfId="0" applyFont="1" applyBorder="1"/>
    <xf numFmtId="0" fontId="3" fillId="0" borderId="6" xfId="0" applyFont="1" applyBorder="1" applyAlignment="1">
      <alignment vertical="center" wrapText="1"/>
    </xf>
    <xf numFmtId="0" fontId="6" fillId="0" borderId="6" xfId="0" applyFont="1" applyBorder="1" applyAlignment="1">
      <alignment horizontal="left" vertical="center" wrapText="1" indent="1"/>
    </xf>
    <xf numFmtId="164" fontId="7" fillId="0" borderId="12" xfId="0" applyNumberFormat="1" applyFont="1" applyBorder="1" applyAlignment="1">
      <alignment horizontal="right" vertical="center" wrapText="1"/>
    </xf>
    <xf numFmtId="0" fontId="3" fillId="0" borderId="5" xfId="0" applyFont="1" applyBorder="1" applyAlignment="1">
      <alignment horizontal="justify" vertical="center" wrapText="1"/>
    </xf>
    <xf numFmtId="0" fontId="6" fillId="0" borderId="5" xfId="0" applyFont="1" applyBorder="1" applyAlignment="1">
      <alignment horizontal="justify" vertical="center" wrapText="1"/>
    </xf>
    <xf numFmtId="164" fontId="7" fillId="0" borderId="12" xfId="0" applyNumberFormat="1" applyFont="1" applyBorder="1" applyAlignment="1">
      <alignment horizontal="justify" vertical="center" wrapText="1"/>
    </xf>
    <xf numFmtId="164" fontId="4" fillId="0" borderId="12" xfId="0" applyNumberFormat="1" applyFont="1" applyBorder="1" applyAlignment="1">
      <alignment horizontal="justify" vertical="center" wrapText="1"/>
    </xf>
    <xf numFmtId="164" fontId="6" fillId="0" borderId="12" xfId="0" applyNumberFormat="1" applyFont="1" applyBorder="1" applyAlignment="1">
      <alignment horizontal="justify" vertical="center" wrapText="1"/>
    </xf>
    <xf numFmtId="0" fontId="2" fillId="0" borderId="5" xfId="0" applyFont="1" applyBorder="1" applyAlignment="1">
      <alignment horizontal="center" vertical="center"/>
    </xf>
    <xf numFmtId="0" fontId="6" fillId="0" borderId="0" xfId="0" applyFont="1" applyBorder="1" applyAlignment="1">
      <alignment horizontal="left" vertical="center" wrapText="1" indent="1"/>
    </xf>
    <xf numFmtId="164" fontId="6" fillId="0" borderId="12" xfId="0" applyNumberFormat="1" applyFont="1" applyBorder="1" applyAlignment="1">
      <alignment horizontal="right" vertical="center" wrapText="1"/>
    </xf>
    <xf numFmtId="0" fontId="6" fillId="3" borderId="5" xfId="0" applyFont="1" applyFill="1" applyBorder="1" applyAlignment="1">
      <alignment horizontal="justify" vertical="center" wrapText="1"/>
    </xf>
    <xf numFmtId="0" fontId="5" fillId="3" borderId="0" xfId="0" applyFont="1" applyFill="1"/>
    <xf numFmtId="164" fontId="6" fillId="3" borderId="12" xfId="0" applyNumberFormat="1" applyFont="1" applyFill="1" applyBorder="1" applyAlignment="1">
      <alignment horizontal="justify" vertical="center" wrapText="1"/>
    </xf>
    <xf numFmtId="164" fontId="6" fillId="0" borderId="12" xfId="0" applyNumberFormat="1" applyFont="1" applyFill="1" applyBorder="1" applyAlignment="1">
      <alignment horizontal="justify" vertical="center" wrapText="1"/>
    </xf>
    <xf numFmtId="164" fontId="7" fillId="0" borderId="12" xfId="0" applyNumberFormat="1" applyFont="1" applyFill="1" applyBorder="1" applyAlignment="1">
      <alignment horizontal="right" vertical="center" wrapText="1"/>
    </xf>
    <xf numFmtId="0" fontId="3" fillId="0" borderId="6" xfId="0" applyFont="1" applyBorder="1" applyAlignment="1">
      <alignment horizontal="justify" vertical="center" wrapText="1"/>
    </xf>
    <xf numFmtId="164" fontId="6" fillId="0" borderId="12" xfId="0" applyNumberFormat="1" applyFont="1" applyFill="1" applyBorder="1" applyAlignment="1">
      <alignment horizontal="right" vertical="center" wrapText="1"/>
    </xf>
    <xf numFmtId="0" fontId="6" fillId="0" borderId="6" xfId="0" applyFont="1" applyBorder="1" applyAlignment="1">
      <alignment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164" fontId="9" fillId="0" borderId="12" xfId="0" applyNumberFormat="1" applyFont="1" applyBorder="1" applyAlignment="1">
      <alignment horizontal="right" vertical="center" wrapText="1"/>
    </xf>
    <xf numFmtId="164" fontId="7" fillId="0" borderId="12" xfId="1" applyNumberFormat="1" applyFont="1" applyBorder="1" applyAlignment="1">
      <alignment horizontal="right"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164" fontId="9" fillId="0" borderId="13" xfId="0" applyNumberFormat="1" applyFont="1" applyBorder="1" applyAlignment="1">
      <alignment horizontal="justify" vertical="center" wrapText="1"/>
    </xf>
    <xf numFmtId="0" fontId="5" fillId="0" borderId="0" xfId="0" applyFont="1"/>
    <xf numFmtId="0" fontId="3" fillId="0" borderId="0" xfId="0" applyFont="1" applyAlignment="1">
      <alignment horizontal="center" vertical="center"/>
    </xf>
    <xf numFmtId="0" fontId="11" fillId="0" borderId="0" xfId="0" applyFont="1" applyAlignment="1">
      <alignment horizontal="justify" vertical="center" wrapText="1"/>
    </xf>
    <xf numFmtId="0" fontId="2" fillId="0" borderId="0" xfId="0" applyFont="1" applyAlignment="1">
      <alignment horizontal="center" vertical="center"/>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14" xfId="0" applyFont="1" applyBorder="1" applyAlignment="1">
      <alignment vertical="center" wrapText="1"/>
    </xf>
    <xf numFmtId="0" fontId="5" fillId="0" borderId="5" xfId="0" applyFont="1" applyBorder="1" applyAlignment="1">
      <alignment vertical="center"/>
    </xf>
    <xf numFmtId="43" fontId="6" fillId="0" borderId="12" xfId="1" applyFont="1" applyBorder="1" applyAlignment="1">
      <alignment vertical="center" wrapText="1"/>
    </xf>
    <xf numFmtId="0" fontId="6" fillId="0" borderId="12" xfId="0" applyFont="1" applyBorder="1" applyAlignment="1">
      <alignment horizontal="center" vertical="center" wrapText="1"/>
    </xf>
    <xf numFmtId="10" fontId="6" fillId="0" borderId="12" xfId="0" applyNumberFormat="1" applyFont="1" applyBorder="1" applyAlignment="1">
      <alignment horizontal="center" vertical="center" wrapText="1"/>
    </xf>
    <xf numFmtId="0" fontId="5" fillId="0" borderId="0" xfId="0" applyFont="1" applyAlignment="1">
      <alignment vertical="center"/>
    </xf>
    <xf numFmtId="0" fontId="6" fillId="0" borderId="12" xfId="0" applyFont="1" applyBorder="1" applyAlignment="1">
      <alignment horizontal="justify" vertical="center" wrapText="1"/>
    </xf>
    <xf numFmtId="0" fontId="5" fillId="0" borderId="7" xfId="0" applyFont="1" applyBorder="1" applyAlignment="1">
      <alignment vertical="center"/>
    </xf>
    <xf numFmtId="0" fontId="6" fillId="0" borderId="8" xfId="0" applyFont="1" applyBorder="1" applyAlignment="1">
      <alignment vertical="center" wrapText="1"/>
    </xf>
    <xf numFmtId="0" fontId="6" fillId="0" borderId="13" xfId="0" applyFont="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68"/>
  <sheetViews>
    <sheetView showGridLines="0" tabSelected="1" zoomScale="120" zoomScaleNormal="120" workbookViewId="0">
      <selection activeCell="G17" sqref="G17"/>
    </sheetView>
  </sheetViews>
  <sheetFormatPr baseColWidth="10" defaultRowHeight="15" x14ac:dyDescent="0.25"/>
  <cols>
    <col min="1" max="1" width="3.42578125" customWidth="1"/>
    <col min="2" max="2" width="3.28515625" customWidth="1"/>
    <col min="3" max="3" width="27" customWidth="1"/>
    <col min="4" max="4" width="13.85546875" bestFit="1" customWidth="1"/>
    <col min="5" max="5" width="13" bestFit="1" customWidth="1"/>
    <col min="6" max="6" width="12.7109375" bestFit="1" customWidth="1"/>
    <col min="7" max="7" width="12.42578125" customWidth="1"/>
    <col min="8" max="8" width="14.7109375" customWidth="1"/>
    <col min="9" max="9" width="14.140625" customWidth="1"/>
    <col min="10" max="10" width="12.7109375" customWidth="1"/>
    <col min="11" max="11" width="2.42578125" customWidth="1"/>
    <col min="12" max="13" width="12.28515625" bestFit="1" customWidth="1"/>
    <col min="15" max="15" width="12.28515625" bestFit="1" customWidth="1"/>
  </cols>
  <sheetData>
    <row r="2" spans="2:16" x14ac:dyDescent="0.25">
      <c r="B2" s="1" t="s">
        <v>0</v>
      </c>
      <c r="C2" s="1"/>
      <c r="D2" s="1"/>
      <c r="E2" s="1"/>
      <c r="F2" s="1"/>
      <c r="G2" s="1"/>
      <c r="H2" s="1"/>
      <c r="I2" s="1"/>
      <c r="J2" s="1"/>
    </row>
    <row r="3" spans="2:16" x14ac:dyDescent="0.25">
      <c r="B3" s="2" t="s">
        <v>1</v>
      </c>
      <c r="C3" s="3"/>
      <c r="D3" s="3"/>
      <c r="E3" s="3"/>
      <c r="F3" s="3"/>
      <c r="G3" s="3"/>
      <c r="H3" s="3"/>
      <c r="I3" s="3"/>
      <c r="J3" s="4"/>
    </row>
    <row r="4" spans="2:16" x14ac:dyDescent="0.25">
      <c r="B4" s="5" t="s">
        <v>2</v>
      </c>
      <c r="C4" s="6"/>
      <c r="D4" s="6"/>
      <c r="E4" s="6"/>
      <c r="F4" s="6"/>
      <c r="G4" s="6"/>
      <c r="H4" s="6"/>
      <c r="I4" s="6"/>
      <c r="J4" s="7"/>
    </row>
    <row r="5" spans="2:16" x14ac:dyDescent="0.25">
      <c r="B5" s="8" t="s">
        <v>3</v>
      </c>
      <c r="C5" s="9"/>
      <c r="D5" s="9"/>
      <c r="E5" s="9"/>
      <c r="F5" s="9"/>
      <c r="G5" s="9"/>
      <c r="H5" s="9"/>
      <c r="I5" s="9"/>
      <c r="J5" s="10"/>
    </row>
    <row r="6" spans="2:16" x14ac:dyDescent="0.25">
      <c r="B6" s="11" t="s">
        <v>4</v>
      </c>
      <c r="C6" s="12"/>
      <c r="D6" s="12"/>
      <c r="E6" s="12"/>
      <c r="F6" s="12"/>
      <c r="G6" s="12"/>
      <c r="H6" s="12"/>
      <c r="I6" s="12"/>
      <c r="J6" s="13"/>
    </row>
    <row r="7" spans="2:16" ht="49.5" x14ac:dyDescent="0.25">
      <c r="B7" s="14" t="s">
        <v>5</v>
      </c>
      <c r="C7" s="15"/>
      <c r="D7" s="16" t="s">
        <v>6</v>
      </c>
      <c r="E7" s="16" t="s">
        <v>7</v>
      </c>
      <c r="F7" s="16" t="s">
        <v>8</v>
      </c>
      <c r="G7" s="16" t="s">
        <v>9</v>
      </c>
      <c r="H7" s="16" t="s">
        <v>10</v>
      </c>
      <c r="I7" s="16" t="s">
        <v>11</v>
      </c>
      <c r="J7" s="16" t="s">
        <v>12</v>
      </c>
    </row>
    <row r="8" spans="2:16" x14ac:dyDescent="0.25">
      <c r="B8" s="17"/>
      <c r="C8" s="18"/>
      <c r="D8" s="19"/>
      <c r="E8" s="19"/>
      <c r="F8" s="19"/>
      <c r="G8" s="19"/>
      <c r="H8" s="19"/>
      <c r="I8" s="19"/>
      <c r="J8" s="19"/>
    </row>
    <row r="9" spans="2:16" x14ac:dyDescent="0.25">
      <c r="B9" s="20" t="s">
        <v>13</v>
      </c>
      <c r="C9" s="21"/>
      <c r="D9" s="22">
        <f t="shared" ref="D9:J9" si="0">D10+D24</f>
        <v>43559971.100000001</v>
      </c>
      <c r="E9" s="22">
        <f t="shared" si="0"/>
        <v>8677022</v>
      </c>
      <c r="F9" s="22">
        <f t="shared" si="0"/>
        <v>1681441.7</v>
      </c>
      <c r="G9" s="22">
        <f t="shared" si="0"/>
        <v>0</v>
      </c>
      <c r="H9" s="22">
        <f t="shared" si="0"/>
        <v>50445027.399999999</v>
      </c>
      <c r="I9" s="22">
        <f t="shared" si="0"/>
        <v>3255667.5000000005</v>
      </c>
      <c r="J9" s="22">
        <f t="shared" si="0"/>
        <v>81845.2</v>
      </c>
      <c r="L9" s="23"/>
      <c r="M9" s="23"/>
      <c r="O9" s="23"/>
      <c r="P9" s="23"/>
    </row>
    <row r="10" spans="2:16" x14ac:dyDescent="0.25">
      <c r="B10" s="24"/>
      <c r="C10" s="25" t="s">
        <v>14</v>
      </c>
      <c r="D10" s="22">
        <f t="shared" ref="D10:J10" si="1">D11+D22+D23</f>
        <v>0</v>
      </c>
      <c r="E10" s="22">
        <f t="shared" si="1"/>
        <v>0</v>
      </c>
      <c r="F10" s="22">
        <f t="shared" si="1"/>
        <v>0</v>
      </c>
      <c r="G10" s="22">
        <f t="shared" si="1"/>
        <v>0</v>
      </c>
      <c r="H10" s="22">
        <f t="shared" si="1"/>
        <v>0</v>
      </c>
      <c r="I10" s="22">
        <f t="shared" si="1"/>
        <v>0</v>
      </c>
      <c r="J10" s="22">
        <f t="shared" si="1"/>
        <v>0</v>
      </c>
    </row>
    <row r="11" spans="2:16" x14ac:dyDescent="0.25">
      <c r="B11" s="24"/>
      <c r="C11" s="26" t="s">
        <v>15</v>
      </c>
      <c r="D11" s="27">
        <f>SUM(D13:D21)</f>
        <v>0</v>
      </c>
      <c r="E11" s="27">
        <f t="shared" ref="E11:I11" si="2">SUM(E13:E21)</f>
        <v>0</v>
      </c>
      <c r="F11" s="27">
        <f t="shared" si="2"/>
        <v>0</v>
      </c>
      <c r="G11" s="27">
        <f t="shared" si="2"/>
        <v>0</v>
      </c>
      <c r="H11" s="27">
        <f t="shared" si="2"/>
        <v>0</v>
      </c>
      <c r="I11" s="27">
        <f t="shared" si="2"/>
        <v>0</v>
      </c>
      <c r="J11" s="27">
        <f>SUM(J13:J20)</f>
        <v>0</v>
      </c>
    </row>
    <row r="12" spans="2:16" ht="9" customHeight="1" x14ac:dyDescent="0.25">
      <c r="B12" s="24"/>
      <c r="C12" s="26"/>
      <c r="D12" s="22"/>
      <c r="E12" s="22"/>
      <c r="F12" s="22"/>
      <c r="G12" s="22"/>
      <c r="H12" s="22"/>
      <c r="I12" s="22"/>
      <c r="J12" s="22"/>
      <c r="M12" s="23"/>
    </row>
    <row r="13" spans="2:16" ht="11.25" customHeight="1" x14ac:dyDescent="0.25">
      <c r="B13" s="24"/>
      <c r="C13" s="26" t="s">
        <v>16</v>
      </c>
      <c r="D13" s="27"/>
      <c r="E13" s="27"/>
      <c r="F13" s="27"/>
      <c r="G13" s="27"/>
      <c r="H13" s="27"/>
      <c r="I13" s="27"/>
      <c r="J13" s="27"/>
      <c r="L13" s="23"/>
    </row>
    <row r="14" spans="2:16" ht="11.25" customHeight="1" x14ac:dyDescent="0.25">
      <c r="B14" s="24"/>
      <c r="C14" s="26" t="s">
        <v>17</v>
      </c>
      <c r="D14" s="27"/>
      <c r="E14" s="27"/>
      <c r="F14" s="27"/>
      <c r="G14" s="27"/>
      <c r="H14" s="27"/>
      <c r="I14" s="27"/>
      <c r="J14" s="27"/>
      <c r="L14" s="23"/>
    </row>
    <row r="15" spans="2:16" ht="11.25" customHeight="1" x14ac:dyDescent="0.25">
      <c r="B15" s="24"/>
      <c r="C15" s="26" t="s">
        <v>18</v>
      </c>
      <c r="D15" s="27"/>
      <c r="E15" s="27"/>
      <c r="F15" s="27"/>
      <c r="G15" s="27"/>
      <c r="H15" s="27"/>
      <c r="I15" s="27"/>
      <c r="J15" s="27"/>
      <c r="L15" s="23"/>
    </row>
    <row r="16" spans="2:16" ht="11.25" customHeight="1" x14ac:dyDescent="0.25">
      <c r="B16" s="24"/>
      <c r="C16" s="26" t="s">
        <v>19</v>
      </c>
      <c r="D16" s="27"/>
      <c r="E16" s="27"/>
      <c r="F16" s="27"/>
      <c r="G16" s="27"/>
      <c r="H16" s="27"/>
      <c r="I16" s="27"/>
      <c r="J16" s="27"/>
      <c r="L16" s="23"/>
    </row>
    <row r="17" spans="2:13" ht="11.25" customHeight="1" x14ac:dyDescent="0.25">
      <c r="B17" s="24"/>
      <c r="C17" s="26" t="s">
        <v>20</v>
      </c>
      <c r="D17" s="27"/>
      <c r="E17" s="27"/>
      <c r="F17" s="27"/>
      <c r="G17" s="27"/>
      <c r="H17" s="27"/>
      <c r="I17" s="27"/>
      <c r="J17" s="27"/>
      <c r="L17" s="23"/>
    </row>
    <row r="18" spans="2:13" ht="11.25" customHeight="1" x14ac:dyDescent="0.25">
      <c r="B18" s="24"/>
      <c r="C18" s="26" t="s">
        <v>21</v>
      </c>
      <c r="D18" s="27"/>
      <c r="E18" s="27"/>
      <c r="F18" s="27"/>
      <c r="G18" s="27"/>
      <c r="H18" s="27"/>
      <c r="I18" s="27"/>
      <c r="J18" s="27"/>
      <c r="L18" s="23"/>
    </row>
    <row r="19" spans="2:13" ht="11.25" customHeight="1" x14ac:dyDescent="0.25">
      <c r="B19" s="24"/>
      <c r="C19" s="26" t="s">
        <v>22</v>
      </c>
      <c r="D19" s="27"/>
      <c r="E19" s="27"/>
      <c r="F19" s="27"/>
      <c r="G19" s="27"/>
      <c r="H19" s="27"/>
      <c r="I19" s="27"/>
      <c r="J19" s="27"/>
      <c r="L19" s="23"/>
    </row>
    <row r="20" spans="2:13" ht="11.25" customHeight="1" x14ac:dyDescent="0.25">
      <c r="B20" s="24"/>
      <c r="C20" s="26" t="s">
        <v>23</v>
      </c>
      <c r="D20" s="27"/>
      <c r="E20" s="27"/>
      <c r="F20" s="27"/>
      <c r="G20" s="27"/>
      <c r="H20" s="27"/>
      <c r="I20" s="27"/>
      <c r="J20" s="27"/>
      <c r="L20" s="23"/>
    </row>
    <row r="21" spans="2:13" ht="11.25" customHeight="1" x14ac:dyDescent="0.25">
      <c r="B21" s="28"/>
      <c r="C21" s="26" t="s">
        <v>24</v>
      </c>
      <c r="D21" s="27"/>
      <c r="E21" s="27"/>
      <c r="F21" s="27"/>
      <c r="G21" s="27"/>
      <c r="H21" s="27"/>
      <c r="I21" s="27"/>
      <c r="J21" s="22"/>
    </row>
    <row r="22" spans="2:13" ht="13.5" customHeight="1" x14ac:dyDescent="0.25">
      <c r="B22" s="29"/>
      <c r="C22" s="26" t="s">
        <v>25</v>
      </c>
      <c r="D22" s="27"/>
      <c r="E22" s="27"/>
      <c r="F22" s="27"/>
      <c r="G22" s="27"/>
      <c r="H22" s="27"/>
      <c r="I22" s="27"/>
      <c r="J22" s="27"/>
    </row>
    <row r="23" spans="2:13" ht="13.5" customHeight="1" x14ac:dyDescent="0.25">
      <c r="B23" s="29"/>
      <c r="C23" s="26" t="s">
        <v>26</v>
      </c>
      <c r="D23" s="27"/>
      <c r="E23" s="27"/>
      <c r="F23" s="27"/>
      <c r="G23" s="27"/>
      <c r="H23" s="27"/>
      <c r="I23" s="27"/>
      <c r="J23" s="27"/>
    </row>
    <row r="24" spans="2:13" x14ac:dyDescent="0.25">
      <c r="B24" s="24"/>
      <c r="C24" s="25" t="s">
        <v>27</v>
      </c>
      <c r="D24" s="22">
        <f t="shared" ref="D24:J24" si="3">D25+D40+D41</f>
        <v>43559971.100000001</v>
      </c>
      <c r="E24" s="22">
        <f t="shared" si="3"/>
        <v>8677022</v>
      </c>
      <c r="F24" s="22">
        <f t="shared" si="3"/>
        <v>1681441.7</v>
      </c>
      <c r="G24" s="22">
        <f t="shared" si="3"/>
        <v>0</v>
      </c>
      <c r="H24" s="22">
        <f t="shared" si="3"/>
        <v>50445027.399999999</v>
      </c>
      <c r="I24" s="22">
        <f t="shared" si="3"/>
        <v>3255667.5000000005</v>
      </c>
      <c r="J24" s="22">
        <f t="shared" si="3"/>
        <v>81845.2</v>
      </c>
    </row>
    <row r="25" spans="2:13" x14ac:dyDescent="0.25">
      <c r="B25" s="28"/>
      <c r="C25" s="26" t="s">
        <v>28</v>
      </c>
      <c r="D25" s="27">
        <f>SUM(D27:D42)</f>
        <v>43559971.100000001</v>
      </c>
      <c r="E25" s="27">
        <f>SUM(E27:E40)</f>
        <v>8677022</v>
      </c>
      <c r="F25" s="27">
        <f>SUM(F27:F40)</f>
        <v>1681441.7</v>
      </c>
      <c r="G25" s="27">
        <f>SUM(G27:G40)</f>
        <v>0</v>
      </c>
      <c r="H25" s="27">
        <f>SUM(H27:H42)</f>
        <v>50445027.399999999</v>
      </c>
      <c r="I25" s="27">
        <f>SUM(I27:I42)</f>
        <v>3255667.5000000005</v>
      </c>
      <c r="J25" s="27">
        <f>SUM(J27:J42)</f>
        <v>81845.2</v>
      </c>
    </row>
    <row r="26" spans="2:13" x14ac:dyDescent="0.25">
      <c r="B26" s="28"/>
      <c r="C26" s="26"/>
      <c r="D26" s="30"/>
      <c r="E26" s="30"/>
      <c r="F26" s="30"/>
      <c r="G26" s="30"/>
      <c r="H26" s="30"/>
      <c r="I26" s="31"/>
      <c r="J26" s="31"/>
      <c r="M26" s="23"/>
    </row>
    <row r="27" spans="2:13" ht="12" customHeight="1" x14ac:dyDescent="0.25">
      <c r="B27" s="28"/>
      <c r="C27" s="26" t="s">
        <v>16</v>
      </c>
      <c r="D27" s="27">
        <v>0</v>
      </c>
      <c r="E27" s="27">
        <f>3219981.9+757.2</f>
        <v>3220739.1</v>
      </c>
      <c r="F27" s="27">
        <v>757.2</v>
      </c>
      <c r="G27" s="27">
        <v>0</v>
      </c>
      <c r="H27" s="27">
        <f t="shared" ref="H27:H39" si="4">D27+E27-F27</f>
        <v>3219981.9</v>
      </c>
      <c r="I27" s="27">
        <v>22279.599999999999</v>
      </c>
      <c r="J27" s="27">
        <v>0</v>
      </c>
      <c r="L27" s="23"/>
    </row>
    <row r="28" spans="2:13" ht="12" customHeight="1" x14ac:dyDescent="0.25">
      <c r="B28" s="28"/>
      <c r="C28" s="26" t="s">
        <v>17</v>
      </c>
      <c r="D28" s="27">
        <f>10558863+42224.5</f>
        <v>10601087.5</v>
      </c>
      <c r="E28" s="27">
        <f>303470.3+1</f>
        <v>303471.3</v>
      </c>
      <c r="F28" s="27">
        <v>42225.5</v>
      </c>
      <c r="G28" s="27">
        <v>0</v>
      </c>
      <c r="H28" s="27">
        <f t="shared" si="4"/>
        <v>10862333.300000001</v>
      </c>
      <c r="I28" s="27">
        <v>522466.7</v>
      </c>
      <c r="J28" s="27">
        <v>0</v>
      </c>
      <c r="L28" s="23"/>
    </row>
    <row r="29" spans="2:13" ht="12" customHeight="1" x14ac:dyDescent="0.25">
      <c r="B29" s="28"/>
      <c r="C29" s="26" t="s">
        <v>18</v>
      </c>
      <c r="D29" s="27">
        <f>4690958+151886.7</f>
        <v>4842844.7</v>
      </c>
      <c r="E29" s="27">
        <v>750000</v>
      </c>
      <c r="F29" s="27">
        <v>151886.70000000001</v>
      </c>
      <c r="G29" s="27">
        <v>0</v>
      </c>
      <c r="H29" s="27">
        <f t="shared" si="4"/>
        <v>5440958</v>
      </c>
      <c r="I29" s="27">
        <v>238504.9</v>
      </c>
      <c r="J29" s="27">
        <v>0</v>
      </c>
      <c r="L29" s="23"/>
    </row>
    <row r="30" spans="2:13" ht="12" customHeight="1" x14ac:dyDescent="0.25">
      <c r="B30" s="28"/>
      <c r="C30" s="26" t="s">
        <v>19</v>
      </c>
      <c r="D30" s="27">
        <f>13141181.8+199010.5</f>
        <v>13340192.300000001</v>
      </c>
      <c r="E30" s="27">
        <f>301565.6+350000.5</f>
        <v>651566.1</v>
      </c>
      <c r="F30" s="27">
        <v>549011</v>
      </c>
      <c r="G30" s="27">
        <v>0</v>
      </c>
      <c r="H30" s="27">
        <f t="shared" si="4"/>
        <v>13442747.4</v>
      </c>
      <c r="I30" s="27">
        <v>659661.4</v>
      </c>
      <c r="J30" s="27">
        <v>0</v>
      </c>
      <c r="L30" s="23"/>
    </row>
    <row r="31" spans="2:13" ht="12" customHeight="1" x14ac:dyDescent="0.25">
      <c r="B31" s="28"/>
      <c r="C31" s="26" t="s">
        <v>20</v>
      </c>
      <c r="D31" s="27">
        <f>12521932.9+31958.1</f>
        <v>12553891</v>
      </c>
      <c r="E31" s="27">
        <f>2849017.1+2228.4</f>
        <v>2851245.5</v>
      </c>
      <c r="F31" s="27">
        <v>34186.5</v>
      </c>
      <c r="G31" s="27">
        <v>0</v>
      </c>
      <c r="H31" s="27">
        <f t="shared" si="4"/>
        <v>15370950</v>
      </c>
      <c r="I31" s="27">
        <v>687663.6</v>
      </c>
      <c r="J31" s="27">
        <v>0</v>
      </c>
      <c r="L31" s="23"/>
    </row>
    <row r="32" spans="2:13" ht="12" customHeight="1" x14ac:dyDescent="0.25">
      <c r="B32" s="28"/>
      <c r="C32" s="26" t="s">
        <v>21</v>
      </c>
      <c r="D32" s="27">
        <v>2870034.6</v>
      </c>
      <c r="E32" s="27">
        <v>0</v>
      </c>
      <c r="F32" s="27">
        <v>0</v>
      </c>
      <c r="G32" s="27">
        <v>0</v>
      </c>
      <c r="H32" s="27">
        <f t="shared" si="4"/>
        <v>2870034.6</v>
      </c>
      <c r="I32" s="27">
        <v>233055.2</v>
      </c>
      <c r="J32" s="27">
        <v>0</v>
      </c>
      <c r="L32" s="23"/>
    </row>
    <row r="33" spans="2:13" ht="12" customHeight="1" x14ac:dyDescent="0.25">
      <c r="B33" s="28"/>
      <c r="C33" s="26" t="s">
        <v>22</v>
      </c>
      <c r="D33" s="27">
        <v>763133.4</v>
      </c>
      <c r="E33" s="27">
        <v>0</v>
      </c>
      <c r="F33" s="27">
        <v>0</v>
      </c>
      <c r="G33" s="27">
        <v>0</v>
      </c>
      <c r="H33" s="27">
        <f t="shared" si="4"/>
        <v>763133.4</v>
      </c>
      <c r="I33" s="27">
        <v>38828.5</v>
      </c>
      <c r="J33" s="27">
        <v>0</v>
      </c>
      <c r="L33" s="23"/>
    </row>
    <row r="34" spans="2:13" ht="12" customHeight="1" x14ac:dyDescent="0.25">
      <c r="B34" s="28"/>
      <c r="C34" s="26" t="s">
        <v>24</v>
      </c>
      <c r="D34" s="27">
        <v>0</v>
      </c>
      <c r="E34" s="27">
        <v>900000</v>
      </c>
      <c r="F34" s="27">
        <v>900000</v>
      </c>
      <c r="G34" s="27">
        <v>0</v>
      </c>
      <c r="H34" s="27">
        <f t="shared" si="4"/>
        <v>0</v>
      </c>
      <c r="I34" s="27">
        <v>2395.5</v>
      </c>
      <c r="J34" s="27">
        <v>0</v>
      </c>
      <c r="L34" s="23"/>
    </row>
    <row r="35" spans="2:13" ht="12" customHeight="1" x14ac:dyDescent="0.25">
      <c r="B35" s="28"/>
      <c r="C35" s="26" t="s">
        <v>23</v>
      </c>
      <c r="D35" s="27">
        <v>0</v>
      </c>
      <c r="E35" s="27">
        <v>0</v>
      </c>
      <c r="F35" s="27">
        <v>0</v>
      </c>
      <c r="G35" s="27">
        <v>0</v>
      </c>
      <c r="H35" s="27">
        <f t="shared" si="4"/>
        <v>0</v>
      </c>
      <c r="I35" s="27">
        <v>850812.1</v>
      </c>
      <c r="J35" s="27">
        <v>0</v>
      </c>
      <c r="L35" s="23"/>
    </row>
    <row r="36" spans="2:13" ht="12" customHeight="1" x14ac:dyDescent="0.25">
      <c r="B36" s="28"/>
      <c r="C36" s="26" t="s">
        <v>29</v>
      </c>
      <c r="D36" s="27">
        <v>2187.1</v>
      </c>
      <c r="E36" s="27">
        <v>0</v>
      </c>
      <c r="F36" s="27">
        <v>2187.1</v>
      </c>
      <c r="G36" s="27">
        <v>0</v>
      </c>
      <c r="H36" s="27">
        <f t="shared" si="4"/>
        <v>0</v>
      </c>
      <c r="I36" s="27">
        <v>0</v>
      </c>
      <c r="J36" s="27">
        <v>0</v>
      </c>
      <c r="L36" s="23"/>
    </row>
    <row r="37" spans="2:13" ht="12" customHeight="1" x14ac:dyDescent="0.25">
      <c r="B37" s="28"/>
      <c r="C37" s="26" t="s">
        <v>30</v>
      </c>
      <c r="D37" s="27">
        <v>1187.7</v>
      </c>
      <c r="E37" s="27">
        <v>0</v>
      </c>
      <c r="F37" s="27">
        <v>1187.7</v>
      </c>
      <c r="G37" s="27">
        <v>0</v>
      </c>
      <c r="H37" s="27">
        <f t="shared" si="4"/>
        <v>0</v>
      </c>
      <c r="I37" s="27">
        <v>0</v>
      </c>
      <c r="J37" s="27">
        <v>0</v>
      </c>
      <c r="L37" s="23"/>
    </row>
    <row r="38" spans="2:13" ht="12" customHeight="1" x14ac:dyDescent="0.25">
      <c r="B38" s="28"/>
      <c r="C38" s="26" t="s">
        <v>31</v>
      </c>
      <c r="D38" s="27">
        <v>0</v>
      </c>
      <c r="E38" s="27">
        <v>0</v>
      </c>
      <c r="F38" s="27">
        <v>0</v>
      </c>
      <c r="G38" s="27">
        <v>0</v>
      </c>
      <c r="H38" s="27">
        <f t="shared" si="4"/>
        <v>0</v>
      </c>
      <c r="I38" s="27">
        <v>0</v>
      </c>
      <c r="J38" s="27">
        <v>80623.3</v>
      </c>
      <c r="L38" s="23"/>
    </row>
    <row r="39" spans="2:13" ht="12" customHeight="1" x14ac:dyDescent="0.25">
      <c r="B39" s="28"/>
      <c r="C39" s="26" t="s">
        <v>32</v>
      </c>
      <c r="D39" s="27">
        <v>0</v>
      </c>
      <c r="E39" s="27">
        <v>0</v>
      </c>
      <c r="F39" s="27">
        <v>0</v>
      </c>
      <c r="G39" s="27">
        <v>0</v>
      </c>
      <c r="H39" s="27">
        <f t="shared" si="4"/>
        <v>0</v>
      </c>
      <c r="I39" s="27">
        <v>0</v>
      </c>
      <c r="J39" s="27">
        <v>1221.9000000000001</v>
      </c>
      <c r="L39" s="23"/>
    </row>
    <row r="40" spans="2:13" ht="12" customHeight="1" x14ac:dyDescent="0.25">
      <c r="B40" s="29"/>
      <c r="C40" s="26" t="s">
        <v>33</v>
      </c>
      <c r="D40" s="32"/>
      <c r="E40" s="27"/>
      <c r="F40" s="27"/>
      <c r="G40" s="27"/>
      <c r="H40" s="27"/>
      <c r="I40" s="27"/>
      <c r="J40" s="27"/>
    </row>
    <row r="41" spans="2:13" ht="12" customHeight="1" x14ac:dyDescent="0.25">
      <c r="B41" s="29"/>
      <c r="C41" s="26" t="s">
        <v>34</v>
      </c>
      <c r="D41" s="32"/>
      <c r="E41" s="32"/>
      <c r="F41" s="27"/>
      <c r="G41" s="27"/>
      <c r="H41" s="27"/>
      <c r="I41" s="27"/>
      <c r="J41" s="27"/>
    </row>
    <row r="42" spans="2:13" ht="12" customHeight="1" x14ac:dyDescent="0.25">
      <c r="B42" s="33" t="s">
        <v>35</v>
      </c>
      <c r="C42" s="34" t="s">
        <v>36</v>
      </c>
      <c r="D42" s="27">
        <v>-1414587.2</v>
      </c>
      <c r="E42" s="35">
        <v>0</v>
      </c>
      <c r="F42" s="27">
        <v>0</v>
      </c>
      <c r="G42" s="27">
        <v>0</v>
      </c>
      <c r="H42" s="27">
        <v>-1525111.2</v>
      </c>
      <c r="I42" s="27"/>
      <c r="J42" s="27"/>
      <c r="M42" s="23"/>
    </row>
    <row r="43" spans="2:13" x14ac:dyDescent="0.25">
      <c r="B43" s="36"/>
      <c r="C43" s="37"/>
      <c r="D43" s="38"/>
      <c r="E43" s="38"/>
      <c r="F43" s="38"/>
      <c r="G43" s="38"/>
      <c r="H43" s="38"/>
      <c r="I43" s="38"/>
      <c r="J43" s="38"/>
    </row>
    <row r="44" spans="2:13" x14ac:dyDescent="0.25">
      <c r="B44" s="20" t="s">
        <v>37</v>
      </c>
      <c r="C44" s="21"/>
      <c r="D44" s="27">
        <v>6967612.9000000004</v>
      </c>
      <c r="E44" s="39"/>
      <c r="F44" s="39"/>
      <c r="G44" s="39"/>
      <c r="H44" s="40">
        <v>7362958.7999999998</v>
      </c>
      <c r="I44" s="39"/>
      <c r="J44" s="39"/>
    </row>
    <row r="45" spans="2:13" x14ac:dyDescent="0.25">
      <c r="B45" s="28"/>
      <c r="C45" s="41"/>
      <c r="D45" s="32"/>
      <c r="E45" s="39"/>
      <c r="F45" s="39"/>
      <c r="G45" s="39"/>
      <c r="H45" s="39"/>
      <c r="I45" s="39"/>
      <c r="J45" s="42"/>
    </row>
    <row r="46" spans="2:13" x14ac:dyDescent="0.25">
      <c r="B46" s="20" t="s">
        <v>38</v>
      </c>
      <c r="C46" s="21"/>
      <c r="D46" s="22">
        <f>D9+D44</f>
        <v>50527584</v>
      </c>
      <c r="E46" s="22">
        <f>E9+E43</f>
        <v>8677022</v>
      </c>
      <c r="F46" s="22">
        <f>F9+F43</f>
        <v>1681441.7</v>
      </c>
      <c r="G46" s="22">
        <f>G9+G43</f>
        <v>0</v>
      </c>
      <c r="H46" s="22">
        <f>H9+H44</f>
        <v>57807986.199999996</v>
      </c>
      <c r="I46" s="22"/>
      <c r="J46" s="22"/>
    </row>
    <row r="47" spans="2:13" x14ac:dyDescent="0.25">
      <c r="B47" s="20"/>
      <c r="C47" s="21"/>
      <c r="D47" s="22"/>
      <c r="E47" s="22"/>
      <c r="F47" s="22"/>
      <c r="G47" s="22"/>
      <c r="H47" s="22"/>
      <c r="I47" s="22"/>
      <c r="J47" s="22"/>
    </row>
    <row r="48" spans="2:13" x14ac:dyDescent="0.25">
      <c r="B48" s="20" t="s">
        <v>39</v>
      </c>
      <c r="C48" s="21"/>
      <c r="D48" s="22">
        <f>D49+D50+D51</f>
        <v>0</v>
      </c>
      <c r="E48" s="22">
        <f t="shared" ref="E48:G48" si="5">E49+E50+E51</f>
        <v>0</v>
      </c>
      <c r="F48" s="22">
        <f t="shared" si="5"/>
        <v>0</v>
      </c>
      <c r="G48" s="22">
        <f t="shared" si="5"/>
        <v>0</v>
      </c>
      <c r="H48" s="22">
        <f>D48+E48+F48+G48</f>
        <v>0</v>
      </c>
      <c r="I48" s="22"/>
      <c r="J48" s="22"/>
    </row>
    <row r="49" spans="2:10" ht="12.75" customHeight="1" x14ac:dyDescent="0.25">
      <c r="B49" s="24"/>
      <c r="C49" s="43" t="s">
        <v>40</v>
      </c>
      <c r="D49" s="27">
        <v>0</v>
      </c>
      <c r="E49" s="27">
        <v>0</v>
      </c>
      <c r="F49" s="27">
        <v>0</v>
      </c>
      <c r="G49" s="27">
        <v>0</v>
      </c>
      <c r="H49" s="27">
        <f>D49+E49+F49+G49</f>
        <v>0</v>
      </c>
      <c r="I49" s="27"/>
      <c r="J49" s="27"/>
    </row>
    <row r="50" spans="2:10" ht="12.75" customHeight="1" x14ac:dyDescent="0.25">
      <c r="B50" s="24"/>
      <c r="C50" s="43" t="s">
        <v>41</v>
      </c>
      <c r="D50" s="27">
        <v>0</v>
      </c>
      <c r="E50" s="27">
        <v>0</v>
      </c>
      <c r="F50" s="27">
        <v>0</v>
      </c>
      <c r="G50" s="27">
        <v>0</v>
      </c>
      <c r="H50" s="27">
        <f>D50+E50+F50+G50</f>
        <v>0</v>
      </c>
      <c r="I50" s="27"/>
      <c r="J50" s="27"/>
    </row>
    <row r="51" spans="2:10" ht="12.75" customHeight="1" x14ac:dyDescent="0.25">
      <c r="B51" s="24"/>
      <c r="C51" s="43" t="s">
        <v>42</v>
      </c>
      <c r="D51" s="27">
        <v>0</v>
      </c>
      <c r="E51" s="27">
        <v>0</v>
      </c>
      <c r="F51" s="27">
        <v>0</v>
      </c>
      <c r="G51" s="27">
        <v>0</v>
      </c>
      <c r="H51" s="27">
        <f>D51+E51+F51+G51</f>
        <v>0</v>
      </c>
      <c r="I51" s="27"/>
      <c r="J51" s="27"/>
    </row>
    <row r="52" spans="2:10" x14ac:dyDescent="0.25">
      <c r="B52" s="44"/>
      <c r="C52" s="45"/>
      <c r="D52" s="46"/>
      <c r="E52" s="46"/>
      <c r="F52" s="46"/>
      <c r="G52" s="46"/>
      <c r="H52" s="46"/>
      <c r="I52" s="22"/>
      <c r="J52" s="22"/>
    </row>
    <row r="53" spans="2:10" x14ac:dyDescent="0.25">
      <c r="B53" s="20" t="s">
        <v>43</v>
      </c>
      <c r="C53" s="21"/>
      <c r="D53" s="22">
        <f>+D54+D55</f>
        <v>1414587.2</v>
      </c>
      <c r="E53" s="22">
        <f t="shared" ref="E53:H53" si="6">+E54+E55</f>
        <v>0</v>
      </c>
      <c r="F53" s="22">
        <f t="shared" si="6"/>
        <v>0</v>
      </c>
      <c r="G53" s="22">
        <f t="shared" si="6"/>
        <v>0</v>
      </c>
      <c r="H53" s="22">
        <f t="shared" si="6"/>
        <v>1525111.2</v>
      </c>
      <c r="I53" s="22"/>
      <c r="J53" s="22"/>
    </row>
    <row r="54" spans="2:10" ht="12" customHeight="1" x14ac:dyDescent="0.25">
      <c r="B54" s="24"/>
      <c r="C54" s="43" t="s">
        <v>44</v>
      </c>
      <c r="D54" s="27">
        <v>1203965.7</v>
      </c>
      <c r="E54" s="27">
        <v>0</v>
      </c>
      <c r="F54" s="27">
        <v>0</v>
      </c>
      <c r="G54" s="27">
        <v>0</v>
      </c>
      <c r="H54" s="27">
        <v>1298197</v>
      </c>
      <c r="I54" s="47"/>
      <c r="J54" s="27"/>
    </row>
    <row r="55" spans="2:10" ht="12" customHeight="1" x14ac:dyDescent="0.25">
      <c r="B55" s="24"/>
      <c r="C55" s="43" t="s">
        <v>45</v>
      </c>
      <c r="D55" s="27">
        <v>210621.5</v>
      </c>
      <c r="E55" s="47">
        <v>0</v>
      </c>
      <c r="F55" s="27">
        <v>0</v>
      </c>
      <c r="G55" s="27">
        <v>0</v>
      </c>
      <c r="H55" s="27">
        <v>226914.2</v>
      </c>
      <c r="I55" s="27"/>
      <c r="J55" s="27"/>
    </row>
    <row r="56" spans="2:10" x14ac:dyDescent="0.25">
      <c r="B56" s="48"/>
      <c r="C56" s="49"/>
      <c r="D56" s="50"/>
      <c r="E56" s="50"/>
      <c r="F56" s="50"/>
      <c r="G56" s="50"/>
      <c r="H56" s="50"/>
      <c r="I56" s="50"/>
      <c r="J56" s="50"/>
    </row>
    <row r="57" spans="2:10" ht="9" customHeight="1" x14ac:dyDescent="0.25">
      <c r="B57" s="51"/>
      <c r="C57" s="51"/>
      <c r="D57" s="51"/>
      <c r="E57" s="51"/>
      <c r="F57" s="51"/>
      <c r="G57" s="51"/>
      <c r="H57" s="51"/>
      <c r="I57" s="51"/>
      <c r="J57" s="51"/>
    </row>
    <row r="58" spans="2:10" x14ac:dyDescent="0.25">
      <c r="B58" s="52">
        <v>1</v>
      </c>
      <c r="C58" s="53" t="s">
        <v>46</v>
      </c>
      <c r="D58" s="53"/>
      <c r="E58" s="53"/>
      <c r="F58" s="53"/>
      <c r="G58" s="53"/>
      <c r="H58" s="53"/>
      <c r="I58" s="53"/>
      <c r="J58" s="53"/>
    </row>
    <row r="59" spans="2:10" x14ac:dyDescent="0.25">
      <c r="B59" s="54" t="s">
        <v>35</v>
      </c>
      <c r="C59" s="53" t="s">
        <v>47</v>
      </c>
      <c r="D59" s="53"/>
      <c r="E59" s="53"/>
      <c r="F59" s="53"/>
      <c r="G59" s="53"/>
      <c r="H59" s="53"/>
      <c r="I59" s="53"/>
      <c r="J59" s="53"/>
    </row>
    <row r="60" spans="2:10" x14ac:dyDescent="0.25">
      <c r="B60" s="54" t="s">
        <v>35</v>
      </c>
      <c r="C60" s="53" t="s">
        <v>48</v>
      </c>
      <c r="D60" s="53"/>
      <c r="E60" s="53"/>
      <c r="F60" s="53"/>
      <c r="G60" s="53"/>
      <c r="H60" s="53"/>
      <c r="I60" s="53"/>
      <c r="J60" s="53"/>
    </row>
    <row r="61" spans="2:10" x14ac:dyDescent="0.25">
      <c r="B61" s="54" t="s">
        <v>35</v>
      </c>
      <c r="C61" s="53" t="s">
        <v>49</v>
      </c>
      <c r="D61" s="53"/>
      <c r="E61" s="53"/>
      <c r="F61" s="53"/>
      <c r="G61" s="53"/>
      <c r="H61" s="53"/>
      <c r="I61" s="53"/>
      <c r="J61" s="53"/>
    </row>
    <row r="62" spans="2:10" ht="9" customHeight="1" x14ac:dyDescent="0.25">
      <c r="B62" s="54"/>
      <c r="C62" s="55"/>
      <c r="D62" s="55"/>
      <c r="E62" s="55"/>
      <c r="F62" s="55"/>
      <c r="G62" s="55"/>
      <c r="H62" s="55"/>
      <c r="I62" s="56"/>
      <c r="J62" s="55"/>
    </row>
    <row r="63" spans="2:10" ht="24.75" x14ac:dyDescent="0.25">
      <c r="B63" s="57" t="s">
        <v>50</v>
      </c>
      <c r="C63" s="58"/>
      <c r="D63" s="16" t="s">
        <v>51</v>
      </c>
      <c r="E63" s="16" t="s">
        <v>52</v>
      </c>
      <c r="F63" s="16" t="s">
        <v>53</v>
      </c>
      <c r="G63" s="16" t="s">
        <v>54</v>
      </c>
      <c r="H63" s="16" t="s">
        <v>55</v>
      </c>
      <c r="I63" s="51"/>
      <c r="J63" s="51"/>
    </row>
    <row r="64" spans="2:10" x14ac:dyDescent="0.25">
      <c r="B64" s="17" t="s">
        <v>56</v>
      </c>
      <c r="C64" s="18"/>
      <c r="D64" s="59"/>
      <c r="E64" s="59"/>
      <c r="F64" s="59"/>
      <c r="G64" s="59"/>
      <c r="H64" s="59"/>
      <c r="I64" s="51"/>
      <c r="J64" s="51"/>
    </row>
    <row r="65" spans="2:10" ht="12.75" customHeight="1" x14ac:dyDescent="0.25">
      <c r="B65" s="60"/>
      <c r="C65" s="43" t="s">
        <v>57</v>
      </c>
      <c r="D65" s="61"/>
      <c r="E65" s="62"/>
      <c r="F65" s="62"/>
      <c r="G65" s="62"/>
      <c r="H65" s="63"/>
      <c r="I65" s="64"/>
      <c r="J65" s="64"/>
    </row>
    <row r="66" spans="2:10" ht="12.75" customHeight="1" x14ac:dyDescent="0.25">
      <c r="B66" s="60"/>
      <c r="C66" s="43" t="s">
        <v>58</v>
      </c>
      <c r="D66" s="65"/>
      <c r="E66" s="65"/>
      <c r="F66" s="65"/>
      <c r="G66" s="65"/>
      <c r="H66" s="65"/>
      <c r="I66" s="64"/>
      <c r="J66" s="64"/>
    </row>
    <row r="67" spans="2:10" ht="12.75" customHeight="1" x14ac:dyDescent="0.25">
      <c r="B67" s="66"/>
      <c r="C67" s="67" t="s">
        <v>59</v>
      </c>
      <c r="D67" s="68"/>
      <c r="E67" s="68"/>
      <c r="F67" s="68"/>
      <c r="G67" s="68"/>
      <c r="H67" s="68"/>
      <c r="I67" s="64"/>
      <c r="J67" s="64"/>
    </row>
    <row r="68" spans="2:10" x14ac:dyDescent="0.25">
      <c r="B68" s="51"/>
      <c r="C68" s="51"/>
      <c r="D68" s="51"/>
      <c r="E68" s="51"/>
      <c r="F68" s="51"/>
      <c r="G68" s="51"/>
      <c r="H68" s="51"/>
      <c r="I68" s="51"/>
      <c r="J68" s="51"/>
    </row>
  </sheetData>
  <mergeCells count="21">
    <mergeCell ref="C61:J61"/>
    <mergeCell ref="B63:C63"/>
    <mergeCell ref="B64:C64"/>
    <mergeCell ref="B52:C52"/>
    <mergeCell ref="B53:C53"/>
    <mergeCell ref="B56:C56"/>
    <mergeCell ref="C58:J58"/>
    <mergeCell ref="C59:J59"/>
    <mergeCell ref="C60:J60"/>
    <mergeCell ref="B8:C8"/>
    <mergeCell ref="B9:C9"/>
    <mergeCell ref="B44:C44"/>
    <mergeCell ref="B46:C46"/>
    <mergeCell ref="B47:C47"/>
    <mergeCell ref="B48:C48"/>
    <mergeCell ref="B2:J2"/>
    <mergeCell ref="B3:J3"/>
    <mergeCell ref="B4:J4"/>
    <mergeCell ref="B5:J5"/>
    <mergeCell ref="B6:J6"/>
    <mergeCell ref="B7:C7"/>
  </mergeCells>
  <pageMargins left="0.31496062992125984" right="0.31496062992125984" top="0.35433070866141736" bottom="0.35433070866141736" header="0.31496062992125984" footer="0.31496062992125984"/>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 DF OK</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Carol</cp:lastModifiedBy>
  <cp:lastPrinted>2022-05-06T17:41:41Z</cp:lastPrinted>
  <dcterms:created xsi:type="dcterms:W3CDTF">2022-05-06T17:41:38Z</dcterms:created>
  <dcterms:modified xsi:type="dcterms:W3CDTF">2022-05-06T17:42:00Z</dcterms:modified>
</cp:coreProperties>
</file>