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archive(2)\"/>
    </mc:Choice>
  </mc:AlternateContent>
  <xr:revisionPtr revIDLastSave="0" documentId="8_{360FFC1F-10CC-48C4-90CB-CB3CC849994B}" xr6:coauthVersionLast="47" xr6:coauthVersionMax="47" xr10:uidLastSave="{00000000-0000-0000-0000-000000000000}"/>
  <bookViews>
    <workbookView xWindow="-120" yWindow="-120" windowWidth="29040" windowHeight="15840" xr2:uid="{DBA1AD41-64FA-4817-850A-AFCF9E89499D}"/>
  </bookViews>
  <sheets>
    <sheet name="FORMATO 5 DISCIPLINA F" sheetId="1" r:id="rId1"/>
  </sheets>
  <externalReferences>
    <externalReference r:id="rId2"/>
  </externalReferences>
  <definedNames>
    <definedName name="_xlnm.Print_Area" localSheetId="0">'FORMATO 5 DISCIPLINA F'!$B$1:$J$80</definedName>
    <definedName name="JR_PAGE_ANCHOR_0_1" localSheetId="0">#REF!</definedName>
    <definedName name="JR_PAGE_ANCHOR_0_1">#REF!</definedName>
    <definedName name="_xlnm.Print_Titles" localSheetId="0">'FORMATO 5 DISCIPLINA F'!$1:$8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E77" i="1"/>
  <c r="J75" i="1"/>
  <c r="I75" i="1"/>
  <c r="I77" i="1" s="1"/>
  <c r="J77" i="1" s="1"/>
  <c r="G75" i="1"/>
  <c r="G77" i="1" s="1"/>
  <c r="J71" i="1"/>
  <c r="I70" i="1"/>
  <c r="J70" i="1" s="1"/>
  <c r="G70" i="1"/>
  <c r="H69" i="1"/>
  <c r="G69" i="1"/>
  <c r="E69" i="1"/>
  <c r="J68" i="1"/>
  <c r="J65" i="1"/>
  <c r="J64" i="1"/>
  <c r="J63" i="1"/>
  <c r="J62" i="1"/>
  <c r="G61" i="1"/>
  <c r="E61" i="1"/>
  <c r="J61" i="1" s="1"/>
  <c r="J60" i="1"/>
  <c r="I60" i="1"/>
  <c r="G60" i="1"/>
  <c r="J59" i="1"/>
  <c r="G59" i="1"/>
  <c r="J58" i="1"/>
  <c r="G58" i="1"/>
  <c r="I57" i="1"/>
  <c r="J57" i="1" s="1"/>
  <c r="G57" i="1"/>
  <c r="H56" i="1"/>
  <c r="I56" i="1" s="1"/>
  <c r="J56" i="1" s="1"/>
  <c r="E56" i="1"/>
  <c r="G56" i="1" s="1"/>
  <c r="I55" i="1"/>
  <c r="J55" i="1" s="1"/>
  <c r="G55" i="1"/>
  <c r="J54" i="1"/>
  <c r="I54" i="1"/>
  <c r="G54" i="1"/>
  <c r="I53" i="1"/>
  <c r="J53" i="1" s="1"/>
  <c r="G53" i="1"/>
  <c r="J52" i="1"/>
  <c r="I52" i="1"/>
  <c r="G52" i="1"/>
  <c r="I51" i="1"/>
  <c r="J51" i="1" s="1"/>
  <c r="G51" i="1"/>
  <c r="J50" i="1"/>
  <c r="I50" i="1"/>
  <c r="G50" i="1"/>
  <c r="I49" i="1"/>
  <c r="J49" i="1" s="1"/>
  <c r="G49" i="1"/>
  <c r="J48" i="1"/>
  <c r="I48" i="1"/>
  <c r="G48" i="1"/>
  <c r="I47" i="1"/>
  <c r="I67" i="1" s="1"/>
  <c r="J67" i="1" s="1"/>
  <c r="H47" i="1"/>
  <c r="H67" i="1" s="1"/>
  <c r="G47" i="1"/>
  <c r="G67" i="1" s="1"/>
  <c r="E47" i="1"/>
  <c r="E67" i="1" s="1"/>
  <c r="I41" i="1"/>
  <c r="J41" i="1" s="1"/>
  <c r="G41" i="1"/>
  <c r="J40" i="1"/>
  <c r="G40" i="1"/>
  <c r="H39" i="1"/>
  <c r="I39" i="1" s="1"/>
  <c r="J39" i="1" s="1"/>
  <c r="E39" i="1"/>
  <c r="G39" i="1" s="1"/>
  <c r="I38" i="1"/>
  <c r="J38" i="1" s="1"/>
  <c r="J37" i="1" s="1"/>
  <c r="G38" i="1"/>
  <c r="I37" i="1"/>
  <c r="G37" i="1"/>
  <c r="E37" i="1"/>
  <c r="J36" i="1"/>
  <c r="I36" i="1"/>
  <c r="G36" i="1"/>
  <c r="I35" i="1"/>
  <c r="J35" i="1" s="1"/>
  <c r="E35" i="1"/>
  <c r="G35" i="1" s="1"/>
  <c r="I34" i="1"/>
  <c r="J34" i="1" s="1"/>
  <c r="G34" i="1"/>
  <c r="J33" i="1"/>
  <c r="I33" i="1"/>
  <c r="G33" i="1"/>
  <c r="I32" i="1"/>
  <c r="J32" i="1" s="1"/>
  <c r="G32" i="1"/>
  <c r="J31" i="1"/>
  <c r="I31" i="1"/>
  <c r="G31" i="1"/>
  <c r="I30" i="1"/>
  <c r="J30" i="1" s="1"/>
  <c r="H30" i="1"/>
  <c r="G30" i="1"/>
  <c r="E30" i="1"/>
  <c r="J29" i="1"/>
  <c r="I29" i="1"/>
  <c r="G29" i="1"/>
  <c r="I28" i="1"/>
  <c r="J28" i="1" s="1"/>
  <c r="G28" i="1"/>
  <c r="H27" i="1"/>
  <c r="I27" i="1" s="1"/>
  <c r="J27" i="1" s="1"/>
  <c r="G27" i="1"/>
  <c r="H26" i="1"/>
  <c r="I26" i="1" s="1"/>
  <c r="J26" i="1" s="1"/>
  <c r="G26" i="1"/>
  <c r="H25" i="1"/>
  <c r="I25" i="1" s="1"/>
  <c r="J25" i="1" s="1"/>
  <c r="G25" i="1"/>
  <c r="J24" i="1"/>
  <c r="I24" i="1"/>
  <c r="G24" i="1"/>
  <c r="G23" i="1"/>
  <c r="H23" i="1" s="1"/>
  <c r="I22" i="1"/>
  <c r="J22" i="1" s="1"/>
  <c r="G22" i="1"/>
  <c r="J21" i="1"/>
  <c r="I21" i="1"/>
  <c r="G21" i="1"/>
  <c r="I20" i="1"/>
  <c r="J20" i="1" s="1"/>
  <c r="G20" i="1"/>
  <c r="I19" i="1"/>
  <c r="J19" i="1" s="1"/>
  <c r="G19" i="1"/>
  <c r="E18" i="1"/>
  <c r="E43" i="1" s="1"/>
  <c r="E72" i="1" s="1"/>
  <c r="I17" i="1"/>
  <c r="J17" i="1" s="1"/>
  <c r="G17" i="1"/>
  <c r="J16" i="1"/>
  <c r="I16" i="1"/>
  <c r="G16" i="1"/>
  <c r="I15" i="1"/>
  <c r="J15" i="1" s="1"/>
  <c r="G15" i="1"/>
  <c r="J14" i="1"/>
  <c r="I14" i="1"/>
  <c r="G14" i="1"/>
  <c r="I13" i="1"/>
  <c r="J13" i="1" s="1"/>
  <c r="G13" i="1"/>
  <c r="I12" i="1"/>
  <c r="H12" i="1"/>
  <c r="J11" i="1"/>
  <c r="I11" i="1"/>
  <c r="G11" i="1"/>
  <c r="H18" i="1" l="1"/>
  <c r="I18" i="1" s="1"/>
  <c r="J18" i="1" s="1"/>
  <c r="I23" i="1"/>
  <c r="J23" i="1" s="1"/>
  <c r="G43" i="1"/>
  <c r="G72" i="1" s="1"/>
  <c r="G18" i="1"/>
  <c r="J47" i="1"/>
  <c r="I69" i="1"/>
  <c r="J69" i="1" s="1"/>
  <c r="H43" i="1" l="1"/>
  <c r="H72" i="1" s="1"/>
  <c r="I43" i="1"/>
  <c r="I72" i="1" l="1"/>
  <c r="J72" i="1" s="1"/>
  <c r="J43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<sst xmlns="http://schemas.openxmlformats.org/spreadsheetml/2006/main" count="76" uniqueCount="76">
  <si>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</si>
  <si>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</si>
  <si>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</si>
  <si>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30 de Septiembre de 2023</t>
  </si>
  <si>
    <t>Cifras Preliminares</t>
  </si>
  <si>
    <t>(Miles de pesos)</t>
  </si>
  <si>
    <t>Concepto
 ©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</si>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</sst>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3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0" xfId="0" applyNumberFormat="1" applyFont="1"/>
    <xf numFmtId="0" fontId="1" fillId="0" borderId="4" xfId="0" applyFont="1" applyBorder="1" applyAlignment="1">
      <alignment horizontal="left" vertical="center" wrapText="1"/>
    </xf>
    <xf numFmtId="0" fontId="1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165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Sep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SEP"/>
      <sheetName val="Formato 3 LDF S Central Sep "/>
      <sheetName val="Formato 3 LDF OA Sep"/>
      <sheetName val="FORMATO 4 LDF JUNIO "/>
      <sheetName val="FORMATO 5 DISCIPLINA F"/>
      <sheetName val="FORMATO 6a LDF  SEP"/>
      <sheetName val="FORMATO 6b LDF  SEP "/>
      <sheetName val="Formato 6c  SEP"/>
      <sheetName val="Formato 6d SE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7B8A-E114-4092-9536-D9C65D39ECA5}">
  <sheetPr>
    <tabColor rgb="FFC00000"/>
    <pageSetUpPr fitToPage="1"/>
  </sheetPr>
  <dimension ref="A1:WVS83"/>
  <sheetViews>
    <sheetView showGridLines="0" tabSelected="1" zoomScale="115" zoomScaleNormal="115" workbookViewId="0">
      <selection activeCell="C14" sqref="C14:D14"/>
    </sheetView>
  </sheetViews>
  <sheetFormatPr baseColWidth="10" defaultColWidth="0" defaultRowHeight="9" zeroHeight="1" x14ac:dyDescent="0.15"/>
  <cols>
    <col min="1" max="2" width="2.7109375" style="2" customWidth="1"/>
    <col min="3" max="3" width="2.7109375" style="56" customWidth="1"/>
    <col min="4" max="4" width="50.7109375" style="56" customWidth="1"/>
    <col min="5" max="5" width="15" style="2" bestFit="1" customWidth="1"/>
    <col min="6" max="6" width="14.85546875" style="2" customWidth="1"/>
    <col min="7" max="7" width="12.7109375" style="2" customWidth="1"/>
    <col min="8" max="8" width="14.7109375" style="2" customWidth="1"/>
    <col min="9" max="9" width="12.7109375" style="2" customWidth="1"/>
    <col min="10" max="10" width="14.7109375" style="2" customWidth="1"/>
    <col min="11" max="11" width="19.7109375" style="2" bestFit="1" customWidth="1"/>
    <col min="12" max="12" width="14.7109375" style="2" customWidth="1"/>
    <col min="13" max="13" width="2.7109375" style="2" customWidth="1"/>
    <col min="14" max="15" width="11.42578125" style="2" hidden="1" customWidth="1"/>
    <col min="16" max="258" width="11.42578125" style="2" hidden="1"/>
    <col min="259" max="261" width="2.7109375" style="2" customWidth="1"/>
    <col min="262" max="262" width="50.7109375" style="2" customWidth="1"/>
    <col min="263" max="265" width="12.7109375" style="2" customWidth="1"/>
    <col min="266" max="266" width="14.7109375" style="2" customWidth="1"/>
    <col min="267" max="267" width="12.7109375" style="2" customWidth="1"/>
    <col min="268" max="268" width="14.7109375" style="2" customWidth="1"/>
    <col min="269" max="269" width="2.7109375" style="2" customWidth="1"/>
    <col min="270" max="271" width="11.42578125" style="2" hidden="1" customWidth="1"/>
    <col min="272" max="514" width="11.42578125" style="2" hidden="1"/>
    <col min="515" max="517" width="2.7109375" style="2" customWidth="1"/>
    <col min="518" max="518" width="50.7109375" style="2" customWidth="1"/>
    <col min="519" max="521" width="12.7109375" style="2" customWidth="1"/>
    <col min="522" max="522" width="14.7109375" style="2" customWidth="1"/>
    <col min="523" max="523" width="12.7109375" style="2" customWidth="1"/>
    <col min="524" max="524" width="14.7109375" style="2" customWidth="1"/>
    <col min="525" max="525" width="2.7109375" style="2" customWidth="1"/>
    <col min="526" max="527" width="11.42578125" style="2" hidden="1" customWidth="1"/>
    <col min="528" max="770" width="11.42578125" style="2" hidden="1"/>
    <col min="771" max="773" width="2.7109375" style="2" customWidth="1"/>
    <col min="774" max="774" width="50.7109375" style="2" customWidth="1"/>
    <col min="775" max="777" width="12.7109375" style="2" customWidth="1"/>
    <col min="778" max="778" width="14.7109375" style="2" customWidth="1"/>
    <col min="779" max="779" width="12.7109375" style="2" customWidth="1"/>
    <col min="780" max="780" width="14.7109375" style="2" customWidth="1"/>
    <col min="781" max="781" width="2.7109375" style="2" customWidth="1"/>
    <col min="782" max="783" width="11.42578125" style="2" hidden="1" customWidth="1"/>
    <col min="784" max="1026" width="11.42578125" style="2" hidden="1"/>
    <col min="1027" max="1029" width="2.7109375" style="2" customWidth="1"/>
    <col min="1030" max="1030" width="50.7109375" style="2" customWidth="1"/>
    <col min="1031" max="1033" width="12.7109375" style="2" customWidth="1"/>
    <col min="1034" max="1034" width="14.7109375" style="2" customWidth="1"/>
    <col min="1035" max="1035" width="12.7109375" style="2" customWidth="1"/>
    <col min="1036" max="1036" width="14.7109375" style="2" customWidth="1"/>
    <col min="1037" max="1037" width="2.7109375" style="2" customWidth="1"/>
    <col min="1038" max="1039" width="11.42578125" style="2" hidden="1" customWidth="1"/>
    <col min="1040" max="1282" width="11.42578125" style="2" hidden="1"/>
    <col min="1283" max="1285" width="2.7109375" style="2" customWidth="1"/>
    <col min="1286" max="1286" width="50.7109375" style="2" customWidth="1"/>
    <col min="1287" max="1289" width="12.7109375" style="2" customWidth="1"/>
    <col min="1290" max="1290" width="14.7109375" style="2" customWidth="1"/>
    <col min="1291" max="1291" width="12.7109375" style="2" customWidth="1"/>
    <col min="1292" max="1292" width="14.7109375" style="2" customWidth="1"/>
    <col min="1293" max="1293" width="2.7109375" style="2" customWidth="1"/>
    <col min="1294" max="1295" width="11.42578125" style="2" hidden="1" customWidth="1"/>
    <col min="1296" max="1538" width="11.42578125" style="2" hidden="1"/>
    <col min="1539" max="1541" width="2.7109375" style="2" customWidth="1"/>
    <col min="1542" max="1542" width="50.7109375" style="2" customWidth="1"/>
    <col min="1543" max="1545" width="12.7109375" style="2" customWidth="1"/>
    <col min="1546" max="1546" width="14.7109375" style="2" customWidth="1"/>
    <col min="1547" max="1547" width="12.7109375" style="2" customWidth="1"/>
    <col min="1548" max="1548" width="14.7109375" style="2" customWidth="1"/>
    <col min="1549" max="1549" width="2.7109375" style="2" customWidth="1"/>
    <col min="1550" max="1551" width="11.42578125" style="2" hidden="1" customWidth="1"/>
    <col min="1552" max="1794" width="11.42578125" style="2" hidden="1"/>
    <col min="1795" max="1797" width="2.7109375" style="2" customWidth="1"/>
    <col min="1798" max="1798" width="50.7109375" style="2" customWidth="1"/>
    <col min="1799" max="1801" width="12.7109375" style="2" customWidth="1"/>
    <col min="1802" max="1802" width="14.7109375" style="2" customWidth="1"/>
    <col min="1803" max="1803" width="12.7109375" style="2" customWidth="1"/>
    <col min="1804" max="1804" width="14.7109375" style="2" customWidth="1"/>
    <col min="1805" max="1805" width="2.7109375" style="2" customWidth="1"/>
    <col min="1806" max="1807" width="11.42578125" style="2" hidden="1" customWidth="1"/>
    <col min="1808" max="2050" width="11.42578125" style="2" hidden="1"/>
    <col min="2051" max="2053" width="2.7109375" style="2" customWidth="1"/>
    <col min="2054" max="2054" width="50.7109375" style="2" customWidth="1"/>
    <col min="2055" max="2057" width="12.7109375" style="2" customWidth="1"/>
    <col min="2058" max="2058" width="14.7109375" style="2" customWidth="1"/>
    <col min="2059" max="2059" width="12.7109375" style="2" customWidth="1"/>
    <col min="2060" max="2060" width="14.7109375" style="2" customWidth="1"/>
    <col min="2061" max="2061" width="2.7109375" style="2" customWidth="1"/>
    <col min="2062" max="2063" width="11.42578125" style="2" hidden="1" customWidth="1"/>
    <col min="2064" max="2306" width="11.42578125" style="2" hidden="1"/>
    <col min="2307" max="2309" width="2.7109375" style="2" customWidth="1"/>
    <col min="2310" max="2310" width="50.7109375" style="2" customWidth="1"/>
    <col min="2311" max="2313" width="12.7109375" style="2" customWidth="1"/>
    <col min="2314" max="2314" width="14.7109375" style="2" customWidth="1"/>
    <col min="2315" max="2315" width="12.7109375" style="2" customWidth="1"/>
    <col min="2316" max="2316" width="14.7109375" style="2" customWidth="1"/>
    <col min="2317" max="2317" width="2.7109375" style="2" customWidth="1"/>
    <col min="2318" max="2319" width="11.42578125" style="2" hidden="1" customWidth="1"/>
    <col min="2320" max="2562" width="11.42578125" style="2" hidden="1"/>
    <col min="2563" max="2565" width="2.7109375" style="2" customWidth="1"/>
    <col min="2566" max="2566" width="50.7109375" style="2" customWidth="1"/>
    <col min="2567" max="2569" width="12.7109375" style="2" customWidth="1"/>
    <col min="2570" max="2570" width="14.7109375" style="2" customWidth="1"/>
    <col min="2571" max="2571" width="12.7109375" style="2" customWidth="1"/>
    <col min="2572" max="2572" width="14.7109375" style="2" customWidth="1"/>
    <col min="2573" max="2573" width="2.7109375" style="2" customWidth="1"/>
    <col min="2574" max="2575" width="11.42578125" style="2" hidden="1" customWidth="1"/>
    <col min="2576" max="2818" width="11.42578125" style="2" hidden="1"/>
    <col min="2819" max="2821" width="2.7109375" style="2" customWidth="1"/>
    <col min="2822" max="2822" width="50.7109375" style="2" customWidth="1"/>
    <col min="2823" max="2825" width="12.7109375" style="2" customWidth="1"/>
    <col min="2826" max="2826" width="14.7109375" style="2" customWidth="1"/>
    <col min="2827" max="2827" width="12.7109375" style="2" customWidth="1"/>
    <col min="2828" max="2828" width="14.7109375" style="2" customWidth="1"/>
    <col min="2829" max="2829" width="2.7109375" style="2" customWidth="1"/>
    <col min="2830" max="2831" width="11.42578125" style="2" hidden="1" customWidth="1"/>
    <col min="2832" max="3074" width="11.42578125" style="2" hidden="1"/>
    <col min="3075" max="3077" width="2.7109375" style="2" customWidth="1"/>
    <col min="3078" max="3078" width="50.7109375" style="2" customWidth="1"/>
    <col min="3079" max="3081" width="12.7109375" style="2" customWidth="1"/>
    <col min="3082" max="3082" width="14.7109375" style="2" customWidth="1"/>
    <col min="3083" max="3083" width="12.7109375" style="2" customWidth="1"/>
    <col min="3084" max="3084" width="14.7109375" style="2" customWidth="1"/>
    <col min="3085" max="3085" width="2.7109375" style="2" customWidth="1"/>
    <col min="3086" max="3087" width="11.42578125" style="2" hidden="1" customWidth="1"/>
    <col min="3088" max="3330" width="11.42578125" style="2" hidden="1"/>
    <col min="3331" max="3333" width="2.7109375" style="2" customWidth="1"/>
    <col min="3334" max="3334" width="50.7109375" style="2" customWidth="1"/>
    <col min="3335" max="3337" width="12.7109375" style="2" customWidth="1"/>
    <col min="3338" max="3338" width="14.7109375" style="2" customWidth="1"/>
    <col min="3339" max="3339" width="12.7109375" style="2" customWidth="1"/>
    <col min="3340" max="3340" width="14.7109375" style="2" customWidth="1"/>
    <col min="3341" max="3341" width="2.7109375" style="2" customWidth="1"/>
    <col min="3342" max="3343" width="11.42578125" style="2" hidden="1" customWidth="1"/>
    <col min="3344" max="3586" width="11.42578125" style="2" hidden="1"/>
    <col min="3587" max="3589" width="2.7109375" style="2" customWidth="1"/>
    <col min="3590" max="3590" width="50.7109375" style="2" customWidth="1"/>
    <col min="3591" max="3593" width="12.7109375" style="2" customWidth="1"/>
    <col min="3594" max="3594" width="14.7109375" style="2" customWidth="1"/>
    <col min="3595" max="3595" width="12.7109375" style="2" customWidth="1"/>
    <col min="3596" max="3596" width="14.7109375" style="2" customWidth="1"/>
    <col min="3597" max="3597" width="2.7109375" style="2" customWidth="1"/>
    <col min="3598" max="3599" width="11.42578125" style="2" hidden="1" customWidth="1"/>
    <col min="3600" max="3842" width="11.42578125" style="2" hidden="1"/>
    <col min="3843" max="3845" width="2.7109375" style="2" customWidth="1"/>
    <col min="3846" max="3846" width="50.7109375" style="2" customWidth="1"/>
    <col min="3847" max="3849" width="12.7109375" style="2" customWidth="1"/>
    <col min="3850" max="3850" width="14.7109375" style="2" customWidth="1"/>
    <col min="3851" max="3851" width="12.7109375" style="2" customWidth="1"/>
    <col min="3852" max="3852" width="14.7109375" style="2" customWidth="1"/>
    <col min="3853" max="3853" width="2.7109375" style="2" customWidth="1"/>
    <col min="3854" max="3855" width="11.42578125" style="2" hidden="1" customWidth="1"/>
    <col min="3856" max="4098" width="11.42578125" style="2" hidden="1"/>
    <col min="4099" max="4101" width="2.7109375" style="2" customWidth="1"/>
    <col min="4102" max="4102" width="50.7109375" style="2" customWidth="1"/>
    <col min="4103" max="4105" width="12.7109375" style="2" customWidth="1"/>
    <col min="4106" max="4106" width="14.7109375" style="2" customWidth="1"/>
    <col min="4107" max="4107" width="12.7109375" style="2" customWidth="1"/>
    <col min="4108" max="4108" width="14.7109375" style="2" customWidth="1"/>
    <col min="4109" max="4109" width="2.7109375" style="2" customWidth="1"/>
    <col min="4110" max="4111" width="11.42578125" style="2" hidden="1" customWidth="1"/>
    <col min="4112" max="4354" width="11.42578125" style="2" hidden="1"/>
    <col min="4355" max="4357" width="2.7109375" style="2" customWidth="1"/>
    <col min="4358" max="4358" width="50.7109375" style="2" customWidth="1"/>
    <col min="4359" max="4361" width="12.7109375" style="2" customWidth="1"/>
    <col min="4362" max="4362" width="14.7109375" style="2" customWidth="1"/>
    <col min="4363" max="4363" width="12.7109375" style="2" customWidth="1"/>
    <col min="4364" max="4364" width="14.7109375" style="2" customWidth="1"/>
    <col min="4365" max="4365" width="2.7109375" style="2" customWidth="1"/>
    <col min="4366" max="4367" width="11.42578125" style="2" hidden="1" customWidth="1"/>
    <col min="4368" max="4610" width="11.42578125" style="2" hidden="1"/>
    <col min="4611" max="4613" width="2.7109375" style="2" customWidth="1"/>
    <col min="4614" max="4614" width="50.7109375" style="2" customWidth="1"/>
    <col min="4615" max="4617" width="12.7109375" style="2" customWidth="1"/>
    <col min="4618" max="4618" width="14.7109375" style="2" customWidth="1"/>
    <col min="4619" max="4619" width="12.7109375" style="2" customWidth="1"/>
    <col min="4620" max="4620" width="14.7109375" style="2" customWidth="1"/>
    <col min="4621" max="4621" width="2.7109375" style="2" customWidth="1"/>
    <col min="4622" max="4623" width="11.42578125" style="2" hidden="1" customWidth="1"/>
    <col min="4624" max="4866" width="11.42578125" style="2" hidden="1"/>
    <col min="4867" max="4869" width="2.7109375" style="2" customWidth="1"/>
    <col min="4870" max="4870" width="50.7109375" style="2" customWidth="1"/>
    <col min="4871" max="4873" width="12.7109375" style="2" customWidth="1"/>
    <col min="4874" max="4874" width="14.7109375" style="2" customWidth="1"/>
    <col min="4875" max="4875" width="12.7109375" style="2" customWidth="1"/>
    <col min="4876" max="4876" width="14.7109375" style="2" customWidth="1"/>
    <col min="4877" max="4877" width="2.7109375" style="2" customWidth="1"/>
    <col min="4878" max="4879" width="11.42578125" style="2" hidden="1" customWidth="1"/>
    <col min="4880" max="5122" width="11.42578125" style="2" hidden="1"/>
    <col min="5123" max="5125" width="2.7109375" style="2" customWidth="1"/>
    <col min="5126" max="5126" width="50.7109375" style="2" customWidth="1"/>
    <col min="5127" max="5129" width="12.7109375" style="2" customWidth="1"/>
    <col min="5130" max="5130" width="14.7109375" style="2" customWidth="1"/>
    <col min="5131" max="5131" width="12.7109375" style="2" customWidth="1"/>
    <col min="5132" max="5132" width="14.7109375" style="2" customWidth="1"/>
    <col min="5133" max="5133" width="2.7109375" style="2" customWidth="1"/>
    <col min="5134" max="5135" width="11.42578125" style="2" hidden="1" customWidth="1"/>
    <col min="5136" max="5378" width="11.42578125" style="2" hidden="1"/>
    <col min="5379" max="5381" width="2.7109375" style="2" customWidth="1"/>
    <col min="5382" max="5382" width="50.7109375" style="2" customWidth="1"/>
    <col min="5383" max="5385" width="12.7109375" style="2" customWidth="1"/>
    <col min="5386" max="5386" width="14.7109375" style="2" customWidth="1"/>
    <col min="5387" max="5387" width="12.7109375" style="2" customWidth="1"/>
    <col min="5388" max="5388" width="14.7109375" style="2" customWidth="1"/>
    <col min="5389" max="5389" width="2.7109375" style="2" customWidth="1"/>
    <col min="5390" max="5391" width="11.42578125" style="2" hidden="1" customWidth="1"/>
    <col min="5392" max="5634" width="11.42578125" style="2" hidden="1"/>
    <col min="5635" max="5637" width="2.7109375" style="2" customWidth="1"/>
    <col min="5638" max="5638" width="50.7109375" style="2" customWidth="1"/>
    <col min="5639" max="5641" width="12.7109375" style="2" customWidth="1"/>
    <col min="5642" max="5642" width="14.7109375" style="2" customWidth="1"/>
    <col min="5643" max="5643" width="12.7109375" style="2" customWidth="1"/>
    <col min="5644" max="5644" width="14.7109375" style="2" customWidth="1"/>
    <col min="5645" max="5645" width="2.7109375" style="2" customWidth="1"/>
    <col min="5646" max="5647" width="11.42578125" style="2" hidden="1" customWidth="1"/>
    <col min="5648" max="5890" width="11.42578125" style="2" hidden="1"/>
    <col min="5891" max="5893" width="2.7109375" style="2" customWidth="1"/>
    <col min="5894" max="5894" width="50.7109375" style="2" customWidth="1"/>
    <col min="5895" max="5897" width="12.7109375" style="2" customWidth="1"/>
    <col min="5898" max="5898" width="14.7109375" style="2" customWidth="1"/>
    <col min="5899" max="5899" width="12.7109375" style="2" customWidth="1"/>
    <col min="5900" max="5900" width="14.7109375" style="2" customWidth="1"/>
    <col min="5901" max="5901" width="2.7109375" style="2" customWidth="1"/>
    <col min="5902" max="5903" width="11.42578125" style="2" hidden="1" customWidth="1"/>
    <col min="5904" max="6146" width="11.42578125" style="2" hidden="1"/>
    <col min="6147" max="6149" width="2.7109375" style="2" customWidth="1"/>
    <col min="6150" max="6150" width="50.7109375" style="2" customWidth="1"/>
    <col min="6151" max="6153" width="12.7109375" style="2" customWidth="1"/>
    <col min="6154" max="6154" width="14.7109375" style="2" customWidth="1"/>
    <col min="6155" max="6155" width="12.7109375" style="2" customWidth="1"/>
    <col min="6156" max="6156" width="14.7109375" style="2" customWidth="1"/>
    <col min="6157" max="6157" width="2.7109375" style="2" customWidth="1"/>
    <col min="6158" max="6159" width="11.42578125" style="2" hidden="1" customWidth="1"/>
    <col min="6160" max="6402" width="11.42578125" style="2" hidden="1"/>
    <col min="6403" max="6405" width="2.7109375" style="2" customWidth="1"/>
    <col min="6406" max="6406" width="50.7109375" style="2" customWidth="1"/>
    <col min="6407" max="6409" width="12.7109375" style="2" customWidth="1"/>
    <col min="6410" max="6410" width="14.7109375" style="2" customWidth="1"/>
    <col min="6411" max="6411" width="12.7109375" style="2" customWidth="1"/>
    <col min="6412" max="6412" width="14.7109375" style="2" customWidth="1"/>
    <col min="6413" max="6413" width="2.7109375" style="2" customWidth="1"/>
    <col min="6414" max="6415" width="11.42578125" style="2" hidden="1" customWidth="1"/>
    <col min="6416" max="6658" width="11.42578125" style="2" hidden="1"/>
    <col min="6659" max="6661" width="2.7109375" style="2" customWidth="1"/>
    <col min="6662" max="6662" width="50.7109375" style="2" customWidth="1"/>
    <col min="6663" max="6665" width="12.7109375" style="2" customWidth="1"/>
    <col min="6666" max="6666" width="14.7109375" style="2" customWidth="1"/>
    <col min="6667" max="6667" width="12.7109375" style="2" customWidth="1"/>
    <col min="6668" max="6668" width="14.7109375" style="2" customWidth="1"/>
    <col min="6669" max="6669" width="2.7109375" style="2" customWidth="1"/>
    <col min="6670" max="6671" width="11.42578125" style="2" hidden="1" customWidth="1"/>
    <col min="6672" max="6914" width="11.42578125" style="2" hidden="1"/>
    <col min="6915" max="6917" width="2.7109375" style="2" customWidth="1"/>
    <col min="6918" max="6918" width="50.7109375" style="2" customWidth="1"/>
    <col min="6919" max="6921" width="12.7109375" style="2" customWidth="1"/>
    <col min="6922" max="6922" width="14.7109375" style="2" customWidth="1"/>
    <col min="6923" max="6923" width="12.7109375" style="2" customWidth="1"/>
    <col min="6924" max="6924" width="14.7109375" style="2" customWidth="1"/>
    <col min="6925" max="6925" width="2.7109375" style="2" customWidth="1"/>
    <col min="6926" max="6927" width="11.42578125" style="2" hidden="1" customWidth="1"/>
    <col min="6928" max="7170" width="11.42578125" style="2" hidden="1"/>
    <col min="7171" max="7173" width="2.7109375" style="2" customWidth="1"/>
    <col min="7174" max="7174" width="50.7109375" style="2" customWidth="1"/>
    <col min="7175" max="7177" width="12.7109375" style="2" customWidth="1"/>
    <col min="7178" max="7178" width="14.7109375" style="2" customWidth="1"/>
    <col min="7179" max="7179" width="12.7109375" style="2" customWidth="1"/>
    <col min="7180" max="7180" width="14.7109375" style="2" customWidth="1"/>
    <col min="7181" max="7181" width="2.7109375" style="2" customWidth="1"/>
    <col min="7182" max="7183" width="11.42578125" style="2" hidden="1" customWidth="1"/>
    <col min="7184" max="7426" width="11.42578125" style="2" hidden="1"/>
    <col min="7427" max="7429" width="2.7109375" style="2" customWidth="1"/>
    <col min="7430" max="7430" width="50.7109375" style="2" customWidth="1"/>
    <col min="7431" max="7433" width="12.7109375" style="2" customWidth="1"/>
    <col min="7434" max="7434" width="14.7109375" style="2" customWidth="1"/>
    <col min="7435" max="7435" width="12.7109375" style="2" customWidth="1"/>
    <col min="7436" max="7436" width="14.7109375" style="2" customWidth="1"/>
    <col min="7437" max="7437" width="2.7109375" style="2" customWidth="1"/>
    <col min="7438" max="7439" width="11.42578125" style="2" hidden="1" customWidth="1"/>
    <col min="7440" max="7682" width="11.42578125" style="2" hidden="1"/>
    <col min="7683" max="7685" width="2.7109375" style="2" customWidth="1"/>
    <col min="7686" max="7686" width="50.7109375" style="2" customWidth="1"/>
    <col min="7687" max="7689" width="12.7109375" style="2" customWidth="1"/>
    <col min="7690" max="7690" width="14.7109375" style="2" customWidth="1"/>
    <col min="7691" max="7691" width="12.7109375" style="2" customWidth="1"/>
    <col min="7692" max="7692" width="14.7109375" style="2" customWidth="1"/>
    <col min="7693" max="7693" width="2.7109375" style="2" customWidth="1"/>
    <col min="7694" max="7695" width="11.42578125" style="2" hidden="1" customWidth="1"/>
    <col min="7696" max="7938" width="11.42578125" style="2" hidden="1"/>
    <col min="7939" max="7941" width="2.7109375" style="2" customWidth="1"/>
    <col min="7942" max="7942" width="50.7109375" style="2" customWidth="1"/>
    <col min="7943" max="7945" width="12.7109375" style="2" customWidth="1"/>
    <col min="7946" max="7946" width="14.7109375" style="2" customWidth="1"/>
    <col min="7947" max="7947" width="12.7109375" style="2" customWidth="1"/>
    <col min="7948" max="7948" width="14.7109375" style="2" customWidth="1"/>
    <col min="7949" max="7949" width="2.7109375" style="2" customWidth="1"/>
    <col min="7950" max="7951" width="11.42578125" style="2" hidden="1" customWidth="1"/>
    <col min="7952" max="8194" width="11.42578125" style="2" hidden="1"/>
    <col min="8195" max="8197" width="2.7109375" style="2" customWidth="1"/>
    <col min="8198" max="8198" width="50.7109375" style="2" customWidth="1"/>
    <col min="8199" max="8201" width="12.7109375" style="2" customWidth="1"/>
    <col min="8202" max="8202" width="14.7109375" style="2" customWidth="1"/>
    <col min="8203" max="8203" width="12.7109375" style="2" customWidth="1"/>
    <col min="8204" max="8204" width="14.7109375" style="2" customWidth="1"/>
    <col min="8205" max="8205" width="2.7109375" style="2" customWidth="1"/>
    <col min="8206" max="8207" width="11.42578125" style="2" hidden="1" customWidth="1"/>
    <col min="8208" max="8450" width="11.42578125" style="2" hidden="1"/>
    <col min="8451" max="8453" width="2.7109375" style="2" customWidth="1"/>
    <col min="8454" max="8454" width="50.7109375" style="2" customWidth="1"/>
    <col min="8455" max="8457" width="12.7109375" style="2" customWidth="1"/>
    <col min="8458" max="8458" width="14.7109375" style="2" customWidth="1"/>
    <col min="8459" max="8459" width="12.7109375" style="2" customWidth="1"/>
    <col min="8460" max="8460" width="14.7109375" style="2" customWidth="1"/>
    <col min="8461" max="8461" width="2.7109375" style="2" customWidth="1"/>
    <col min="8462" max="8463" width="11.42578125" style="2" hidden="1" customWidth="1"/>
    <col min="8464" max="8706" width="11.42578125" style="2" hidden="1"/>
    <col min="8707" max="8709" width="2.7109375" style="2" customWidth="1"/>
    <col min="8710" max="8710" width="50.7109375" style="2" customWidth="1"/>
    <col min="8711" max="8713" width="12.7109375" style="2" customWidth="1"/>
    <col min="8714" max="8714" width="14.7109375" style="2" customWidth="1"/>
    <col min="8715" max="8715" width="12.7109375" style="2" customWidth="1"/>
    <col min="8716" max="8716" width="14.7109375" style="2" customWidth="1"/>
    <col min="8717" max="8717" width="2.7109375" style="2" customWidth="1"/>
    <col min="8718" max="8719" width="11.42578125" style="2" hidden="1" customWidth="1"/>
    <col min="8720" max="8962" width="11.42578125" style="2" hidden="1"/>
    <col min="8963" max="8965" width="2.7109375" style="2" customWidth="1"/>
    <col min="8966" max="8966" width="50.7109375" style="2" customWidth="1"/>
    <col min="8967" max="8969" width="12.7109375" style="2" customWidth="1"/>
    <col min="8970" max="8970" width="14.7109375" style="2" customWidth="1"/>
    <col min="8971" max="8971" width="12.7109375" style="2" customWidth="1"/>
    <col min="8972" max="8972" width="14.7109375" style="2" customWidth="1"/>
    <col min="8973" max="8973" width="2.7109375" style="2" customWidth="1"/>
    <col min="8974" max="8975" width="11.42578125" style="2" hidden="1" customWidth="1"/>
    <col min="8976" max="9218" width="11.42578125" style="2" hidden="1"/>
    <col min="9219" max="9221" width="2.7109375" style="2" customWidth="1"/>
    <col min="9222" max="9222" width="50.7109375" style="2" customWidth="1"/>
    <col min="9223" max="9225" width="12.7109375" style="2" customWidth="1"/>
    <col min="9226" max="9226" width="14.7109375" style="2" customWidth="1"/>
    <col min="9227" max="9227" width="12.7109375" style="2" customWidth="1"/>
    <col min="9228" max="9228" width="14.7109375" style="2" customWidth="1"/>
    <col min="9229" max="9229" width="2.7109375" style="2" customWidth="1"/>
    <col min="9230" max="9231" width="11.42578125" style="2" hidden="1" customWidth="1"/>
    <col min="9232" max="9474" width="11.42578125" style="2" hidden="1"/>
    <col min="9475" max="9477" width="2.7109375" style="2" customWidth="1"/>
    <col min="9478" max="9478" width="50.7109375" style="2" customWidth="1"/>
    <col min="9479" max="9481" width="12.7109375" style="2" customWidth="1"/>
    <col min="9482" max="9482" width="14.7109375" style="2" customWidth="1"/>
    <col min="9483" max="9483" width="12.7109375" style="2" customWidth="1"/>
    <col min="9484" max="9484" width="14.7109375" style="2" customWidth="1"/>
    <col min="9485" max="9485" width="2.7109375" style="2" customWidth="1"/>
    <col min="9486" max="9487" width="11.42578125" style="2" hidden="1" customWidth="1"/>
    <col min="9488" max="9730" width="11.42578125" style="2" hidden="1"/>
    <col min="9731" max="9733" width="2.7109375" style="2" customWidth="1"/>
    <col min="9734" max="9734" width="50.7109375" style="2" customWidth="1"/>
    <col min="9735" max="9737" width="12.7109375" style="2" customWidth="1"/>
    <col min="9738" max="9738" width="14.7109375" style="2" customWidth="1"/>
    <col min="9739" max="9739" width="12.7109375" style="2" customWidth="1"/>
    <col min="9740" max="9740" width="14.7109375" style="2" customWidth="1"/>
    <col min="9741" max="9741" width="2.7109375" style="2" customWidth="1"/>
    <col min="9742" max="9743" width="11.42578125" style="2" hidden="1" customWidth="1"/>
    <col min="9744" max="9986" width="11.42578125" style="2" hidden="1"/>
    <col min="9987" max="9989" width="2.7109375" style="2" customWidth="1"/>
    <col min="9990" max="9990" width="50.7109375" style="2" customWidth="1"/>
    <col min="9991" max="9993" width="12.7109375" style="2" customWidth="1"/>
    <col min="9994" max="9994" width="14.7109375" style="2" customWidth="1"/>
    <col min="9995" max="9995" width="12.7109375" style="2" customWidth="1"/>
    <col min="9996" max="9996" width="14.7109375" style="2" customWidth="1"/>
    <col min="9997" max="9997" width="2.7109375" style="2" customWidth="1"/>
    <col min="9998" max="9999" width="11.42578125" style="2" hidden="1" customWidth="1"/>
    <col min="10000" max="10242" width="11.42578125" style="2" hidden="1"/>
    <col min="10243" max="10245" width="2.7109375" style="2" customWidth="1"/>
    <col min="10246" max="10246" width="50.7109375" style="2" customWidth="1"/>
    <col min="10247" max="10249" width="12.7109375" style="2" customWidth="1"/>
    <col min="10250" max="10250" width="14.7109375" style="2" customWidth="1"/>
    <col min="10251" max="10251" width="12.7109375" style="2" customWidth="1"/>
    <col min="10252" max="10252" width="14.7109375" style="2" customWidth="1"/>
    <col min="10253" max="10253" width="2.7109375" style="2" customWidth="1"/>
    <col min="10254" max="10255" width="11.42578125" style="2" hidden="1" customWidth="1"/>
    <col min="10256" max="10498" width="11.42578125" style="2" hidden="1"/>
    <col min="10499" max="10501" width="2.7109375" style="2" customWidth="1"/>
    <col min="10502" max="10502" width="50.7109375" style="2" customWidth="1"/>
    <col min="10503" max="10505" width="12.7109375" style="2" customWidth="1"/>
    <col min="10506" max="10506" width="14.7109375" style="2" customWidth="1"/>
    <col min="10507" max="10507" width="12.7109375" style="2" customWidth="1"/>
    <col min="10508" max="10508" width="14.7109375" style="2" customWidth="1"/>
    <col min="10509" max="10509" width="2.7109375" style="2" customWidth="1"/>
    <col min="10510" max="10511" width="11.42578125" style="2" hidden="1" customWidth="1"/>
    <col min="10512" max="10754" width="11.42578125" style="2" hidden="1"/>
    <col min="10755" max="10757" width="2.7109375" style="2" customWidth="1"/>
    <col min="10758" max="10758" width="50.7109375" style="2" customWidth="1"/>
    <col min="10759" max="10761" width="12.7109375" style="2" customWidth="1"/>
    <col min="10762" max="10762" width="14.7109375" style="2" customWidth="1"/>
    <col min="10763" max="10763" width="12.7109375" style="2" customWidth="1"/>
    <col min="10764" max="10764" width="14.7109375" style="2" customWidth="1"/>
    <col min="10765" max="10765" width="2.7109375" style="2" customWidth="1"/>
    <col min="10766" max="10767" width="11.42578125" style="2" hidden="1" customWidth="1"/>
    <col min="10768" max="11010" width="11.42578125" style="2" hidden="1"/>
    <col min="11011" max="11013" width="2.7109375" style="2" customWidth="1"/>
    <col min="11014" max="11014" width="50.7109375" style="2" customWidth="1"/>
    <col min="11015" max="11017" width="12.7109375" style="2" customWidth="1"/>
    <col min="11018" max="11018" width="14.7109375" style="2" customWidth="1"/>
    <col min="11019" max="11019" width="12.7109375" style="2" customWidth="1"/>
    <col min="11020" max="11020" width="14.7109375" style="2" customWidth="1"/>
    <col min="11021" max="11021" width="2.7109375" style="2" customWidth="1"/>
    <col min="11022" max="11023" width="11.42578125" style="2" hidden="1" customWidth="1"/>
    <col min="11024" max="11266" width="11.42578125" style="2" hidden="1"/>
    <col min="11267" max="11269" width="2.7109375" style="2" customWidth="1"/>
    <col min="11270" max="11270" width="50.7109375" style="2" customWidth="1"/>
    <col min="11271" max="11273" width="12.7109375" style="2" customWidth="1"/>
    <col min="11274" max="11274" width="14.7109375" style="2" customWidth="1"/>
    <col min="11275" max="11275" width="12.7109375" style="2" customWidth="1"/>
    <col min="11276" max="11276" width="14.7109375" style="2" customWidth="1"/>
    <col min="11277" max="11277" width="2.7109375" style="2" customWidth="1"/>
    <col min="11278" max="11279" width="11.42578125" style="2" hidden="1" customWidth="1"/>
    <col min="11280" max="11522" width="11.42578125" style="2" hidden="1"/>
    <col min="11523" max="11525" width="2.7109375" style="2" customWidth="1"/>
    <col min="11526" max="11526" width="50.7109375" style="2" customWidth="1"/>
    <col min="11527" max="11529" width="12.7109375" style="2" customWidth="1"/>
    <col min="11530" max="11530" width="14.7109375" style="2" customWidth="1"/>
    <col min="11531" max="11531" width="12.7109375" style="2" customWidth="1"/>
    <col min="11532" max="11532" width="14.7109375" style="2" customWidth="1"/>
    <col min="11533" max="11533" width="2.7109375" style="2" customWidth="1"/>
    <col min="11534" max="11535" width="11.42578125" style="2" hidden="1" customWidth="1"/>
    <col min="11536" max="11778" width="11.42578125" style="2" hidden="1"/>
    <col min="11779" max="11781" width="2.7109375" style="2" customWidth="1"/>
    <col min="11782" max="11782" width="50.7109375" style="2" customWidth="1"/>
    <col min="11783" max="11785" width="12.7109375" style="2" customWidth="1"/>
    <col min="11786" max="11786" width="14.7109375" style="2" customWidth="1"/>
    <col min="11787" max="11787" width="12.7109375" style="2" customWidth="1"/>
    <col min="11788" max="11788" width="14.7109375" style="2" customWidth="1"/>
    <col min="11789" max="11789" width="2.7109375" style="2" customWidth="1"/>
    <col min="11790" max="11791" width="11.42578125" style="2" hidden="1" customWidth="1"/>
    <col min="11792" max="12034" width="11.42578125" style="2" hidden="1"/>
    <col min="12035" max="12037" width="2.7109375" style="2" customWidth="1"/>
    <col min="12038" max="12038" width="50.7109375" style="2" customWidth="1"/>
    <col min="12039" max="12041" width="12.7109375" style="2" customWidth="1"/>
    <col min="12042" max="12042" width="14.7109375" style="2" customWidth="1"/>
    <col min="12043" max="12043" width="12.7109375" style="2" customWidth="1"/>
    <col min="12044" max="12044" width="14.7109375" style="2" customWidth="1"/>
    <col min="12045" max="12045" width="2.7109375" style="2" customWidth="1"/>
    <col min="12046" max="12047" width="11.42578125" style="2" hidden="1" customWidth="1"/>
    <col min="12048" max="12290" width="11.42578125" style="2" hidden="1"/>
    <col min="12291" max="12293" width="2.7109375" style="2" customWidth="1"/>
    <col min="12294" max="12294" width="50.7109375" style="2" customWidth="1"/>
    <col min="12295" max="12297" width="12.7109375" style="2" customWidth="1"/>
    <col min="12298" max="12298" width="14.7109375" style="2" customWidth="1"/>
    <col min="12299" max="12299" width="12.7109375" style="2" customWidth="1"/>
    <col min="12300" max="12300" width="14.7109375" style="2" customWidth="1"/>
    <col min="12301" max="12301" width="2.7109375" style="2" customWidth="1"/>
    <col min="12302" max="12303" width="11.42578125" style="2" hidden="1" customWidth="1"/>
    <col min="12304" max="12546" width="11.42578125" style="2" hidden="1"/>
    <col min="12547" max="12549" width="2.7109375" style="2" customWidth="1"/>
    <col min="12550" max="12550" width="50.7109375" style="2" customWidth="1"/>
    <col min="12551" max="12553" width="12.7109375" style="2" customWidth="1"/>
    <col min="12554" max="12554" width="14.7109375" style="2" customWidth="1"/>
    <col min="12555" max="12555" width="12.7109375" style="2" customWidth="1"/>
    <col min="12556" max="12556" width="14.7109375" style="2" customWidth="1"/>
    <col min="12557" max="12557" width="2.7109375" style="2" customWidth="1"/>
    <col min="12558" max="12559" width="11.42578125" style="2" hidden="1" customWidth="1"/>
    <col min="12560" max="12802" width="11.42578125" style="2" hidden="1"/>
    <col min="12803" max="12805" width="2.7109375" style="2" customWidth="1"/>
    <col min="12806" max="12806" width="50.7109375" style="2" customWidth="1"/>
    <col min="12807" max="12809" width="12.7109375" style="2" customWidth="1"/>
    <col min="12810" max="12810" width="14.7109375" style="2" customWidth="1"/>
    <col min="12811" max="12811" width="12.7109375" style="2" customWidth="1"/>
    <col min="12812" max="12812" width="14.7109375" style="2" customWidth="1"/>
    <col min="12813" max="12813" width="2.7109375" style="2" customWidth="1"/>
    <col min="12814" max="12815" width="11.42578125" style="2" hidden="1" customWidth="1"/>
    <col min="12816" max="13058" width="11.42578125" style="2" hidden="1"/>
    <col min="13059" max="13061" width="2.7109375" style="2" customWidth="1"/>
    <col min="13062" max="13062" width="50.7109375" style="2" customWidth="1"/>
    <col min="13063" max="13065" width="12.7109375" style="2" customWidth="1"/>
    <col min="13066" max="13066" width="14.7109375" style="2" customWidth="1"/>
    <col min="13067" max="13067" width="12.7109375" style="2" customWidth="1"/>
    <col min="13068" max="13068" width="14.7109375" style="2" customWidth="1"/>
    <col min="13069" max="13069" width="2.7109375" style="2" customWidth="1"/>
    <col min="13070" max="13071" width="11.42578125" style="2" hidden="1" customWidth="1"/>
    <col min="13072" max="13314" width="11.42578125" style="2" hidden="1"/>
    <col min="13315" max="13317" width="2.7109375" style="2" customWidth="1"/>
    <col min="13318" max="13318" width="50.7109375" style="2" customWidth="1"/>
    <col min="13319" max="13321" width="12.7109375" style="2" customWidth="1"/>
    <col min="13322" max="13322" width="14.7109375" style="2" customWidth="1"/>
    <col min="13323" max="13323" width="12.7109375" style="2" customWidth="1"/>
    <col min="13324" max="13324" width="14.7109375" style="2" customWidth="1"/>
    <col min="13325" max="13325" width="2.7109375" style="2" customWidth="1"/>
    <col min="13326" max="13327" width="11.42578125" style="2" hidden="1" customWidth="1"/>
    <col min="13328" max="13570" width="11.42578125" style="2" hidden="1"/>
    <col min="13571" max="13573" width="2.7109375" style="2" customWidth="1"/>
    <col min="13574" max="13574" width="50.7109375" style="2" customWidth="1"/>
    <col min="13575" max="13577" width="12.7109375" style="2" customWidth="1"/>
    <col min="13578" max="13578" width="14.7109375" style="2" customWidth="1"/>
    <col min="13579" max="13579" width="12.7109375" style="2" customWidth="1"/>
    <col min="13580" max="13580" width="14.7109375" style="2" customWidth="1"/>
    <col min="13581" max="13581" width="2.7109375" style="2" customWidth="1"/>
    <col min="13582" max="13583" width="11.42578125" style="2" hidden="1" customWidth="1"/>
    <col min="13584" max="13826" width="11.42578125" style="2" hidden="1"/>
    <col min="13827" max="13829" width="2.7109375" style="2" customWidth="1"/>
    <col min="13830" max="13830" width="50.7109375" style="2" customWidth="1"/>
    <col min="13831" max="13833" width="12.7109375" style="2" customWidth="1"/>
    <col min="13834" max="13834" width="14.7109375" style="2" customWidth="1"/>
    <col min="13835" max="13835" width="12.7109375" style="2" customWidth="1"/>
    <col min="13836" max="13836" width="14.7109375" style="2" customWidth="1"/>
    <col min="13837" max="13837" width="2.7109375" style="2" customWidth="1"/>
    <col min="13838" max="13839" width="11.42578125" style="2" hidden="1" customWidth="1"/>
    <col min="13840" max="14082" width="11.42578125" style="2" hidden="1"/>
    <col min="14083" max="14085" width="2.7109375" style="2" customWidth="1"/>
    <col min="14086" max="14086" width="50.7109375" style="2" customWidth="1"/>
    <col min="14087" max="14089" width="12.7109375" style="2" customWidth="1"/>
    <col min="14090" max="14090" width="14.7109375" style="2" customWidth="1"/>
    <col min="14091" max="14091" width="12.7109375" style="2" customWidth="1"/>
    <col min="14092" max="14092" width="14.7109375" style="2" customWidth="1"/>
    <col min="14093" max="14093" width="2.7109375" style="2" customWidth="1"/>
    <col min="14094" max="14095" width="11.42578125" style="2" hidden="1" customWidth="1"/>
    <col min="14096" max="14338" width="11.42578125" style="2" hidden="1"/>
    <col min="14339" max="14341" width="2.7109375" style="2" customWidth="1"/>
    <col min="14342" max="14342" width="50.7109375" style="2" customWidth="1"/>
    <col min="14343" max="14345" width="12.7109375" style="2" customWidth="1"/>
    <col min="14346" max="14346" width="14.7109375" style="2" customWidth="1"/>
    <col min="14347" max="14347" width="12.7109375" style="2" customWidth="1"/>
    <col min="14348" max="14348" width="14.7109375" style="2" customWidth="1"/>
    <col min="14349" max="14349" width="2.7109375" style="2" customWidth="1"/>
    <col min="14350" max="14351" width="11.42578125" style="2" hidden="1" customWidth="1"/>
    <col min="14352" max="14594" width="11.42578125" style="2" hidden="1"/>
    <col min="14595" max="14597" width="2.7109375" style="2" customWidth="1"/>
    <col min="14598" max="14598" width="50.7109375" style="2" customWidth="1"/>
    <col min="14599" max="14601" width="12.7109375" style="2" customWidth="1"/>
    <col min="14602" max="14602" width="14.7109375" style="2" customWidth="1"/>
    <col min="14603" max="14603" width="12.7109375" style="2" customWidth="1"/>
    <col min="14604" max="14604" width="14.7109375" style="2" customWidth="1"/>
    <col min="14605" max="14605" width="2.7109375" style="2" customWidth="1"/>
    <col min="14606" max="14607" width="11.42578125" style="2" hidden="1" customWidth="1"/>
    <col min="14608" max="14850" width="11.42578125" style="2" hidden="1"/>
    <col min="14851" max="14853" width="2.7109375" style="2" customWidth="1"/>
    <col min="14854" max="14854" width="50.7109375" style="2" customWidth="1"/>
    <col min="14855" max="14857" width="12.7109375" style="2" customWidth="1"/>
    <col min="14858" max="14858" width="14.7109375" style="2" customWidth="1"/>
    <col min="14859" max="14859" width="12.7109375" style="2" customWidth="1"/>
    <col min="14860" max="14860" width="14.7109375" style="2" customWidth="1"/>
    <col min="14861" max="14861" width="2.7109375" style="2" customWidth="1"/>
    <col min="14862" max="14863" width="11.42578125" style="2" hidden="1" customWidth="1"/>
    <col min="14864" max="15106" width="11.42578125" style="2" hidden="1"/>
    <col min="15107" max="15109" width="2.7109375" style="2" customWidth="1"/>
    <col min="15110" max="15110" width="50.7109375" style="2" customWidth="1"/>
    <col min="15111" max="15113" width="12.7109375" style="2" customWidth="1"/>
    <col min="15114" max="15114" width="14.7109375" style="2" customWidth="1"/>
    <col min="15115" max="15115" width="12.7109375" style="2" customWidth="1"/>
    <col min="15116" max="15116" width="14.7109375" style="2" customWidth="1"/>
    <col min="15117" max="15117" width="2.7109375" style="2" customWidth="1"/>
    <col min="15118" max="15119" width="11.42578125" style="2" hidden="1" customWidth="1"/>
    <col min="15120" max="15362" width="11.42578125" style="2" hidden="1"/>
    <col min="15363" max="15365" width="2.7109375" style="2" customWidth="1"/>
    <col min="15366" max="15366" width="50.7109375" style="2" customWidth="1"/>
    <col min="15367" max="15369" width="12.7109375" style="2" customWidth="1"/>
    <col min="15370" max="15370" width="14.7109375" style="2" customWidth="1"/>
    <col min="15371" max="15371" width="12.7109375" style="2" customWidth="1"/>
    <col min="15372" max="15372" width="14.7109375" style="2" customWidth="1"/>
    <col min="15373" max="15373" width="2.7109375" style="2" customWidth="1"/>
    <col min="15374" max="15375" width="11.42578125" style="2" hidden="1" customWidth="1"/>
    <col min="15376" max="15618" width="11.42578125" style="2" hidden="1"/>
    <col min="15619" max="15621" width="2.7109375" style="2" customWidth="1"/>
    <col min="15622" max="15622" width="50.7109375" style="2" customWidth="1"/>
    <col min="15623" max="15625" width="12.7109375" style="2" customWidth="1"/>
    <col min="15626" max="15626" width="14.7109375" style="2" customWidth="1"/>
    <col min="15627" max="15627" width="12.7109375" style="2" customWidth="1"/>
    <col min="15628" max="15628" width="14.7109375" style="2" customWidth="1"/>
    <col min="15629" max="15629" width="2.7109375" style="2" customWidth="1"/>
    <col min="15630" max="15631" width="11.42578125" style="2" hidden="1" customWidth="1"/>
    <col min="15632" max="15874" width="11.42578125" style="2" hidden="1"/>
    <col min="15875" max="15877" width="2.7109375" style="2" customWidth="1"/>
    <col min="15878" max="15878" width="50.7109375" style="2" customWidth="1"/>
    <col min="15879" max="15881" width="12.7109375" style="2" customWidth="1"/>
    <col min="15882" max="15882" width="14.7109375" style="2" customWidth="1"/>
    <col min="15883" max="15883" width="12.7109375" style="2" customWidth="1"/>
    <col min="15884" max="15884" width="14.7109375" style="2" customWidth="1"/>
    <col min="15885" max="15885" width="2.7109375" style="2" customWidth="1"/>
    <col min="15886" max="15887" width="0" style="2" hidden="1" customWidth="1"/>
    <col min="15888" max="15978" width="0" style="2" hidden="1"/>
    <col min="15979" max="16035" width="11.42578125" style="2" hidden="1"/>
    <col min="16036" max="16139" width="0" style="2" hidden="1"/>
    <col min="16140" max="16384" width="11.42578125" style="2" hidden="1"/>
  </cols>
  <sheetData>
    <row r="1" spans="2:11" ht="12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2" customHeight="1" x14ac:dyDescent="0.15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1" ht="12" customHeight="1" x14ac:dyDescent="0.15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1" ht="14.1" customHeight="1" x14ac:dyDescent="0.15">
      <c r="B4" s="6" t="s">
        <v>3</v>
      </c>
      <c r="C4" s="7"/>
      <c r="D4" s="7"/>
      <c r="E4" s="7"/>
      <c r="F4" s="7"/>
      <c r="G4" s="7"/>
      <c r="H4" s="7"/>
      <c r="I4" s="7"/>
      <c r="J4" s="8"/>
    </row>
    <row r="5" spans="2:11" ht="14.1" customHeight="1" x14ac:dyDescent="0.15">
      <c r="B5" s="6" t="s">
        <v>4</v>
      </c>
      <c r="C5" s="7"/>
      <c r="D5" s="7"/>
      <c r="E5" s="7"/>
      <c r="F5" s="7"/>
      <c r="G5" s="7"/>
      <c r="H5" s="7"/>
      <c r="I5" s="7"/>
      <c r="J5" s="8"/>
    </row>
    <row r="6" spans="2:11" ht="14.1" customHeight="1" x14ac:dyDescent="0.15">
      <c r="B6" s="9" t="s">
        <v>5</v>
      </c>
      <c r="C6" s="10"/>
      <c r="D6" s="10"/>
      <c r="E6" s="10"/>
      <c r="F6" s="10"/>
      <c r="G6" s="10"/>
      <c r="H6" s="10"/>
      <c r="I6" s="10"/>
      <c r="J6" s="11"/>
    </row>
    <row r="7" spans="2:11" ht="10.5" customHeight="1" x14ac:dyDescent="0.15">
      <c r="B7" s="12" t="s">
        <v>6</v>
      </c>
      <c r="C7" s="13"/>
      <c r="D7" s="14"/>
      <c r="E7" s="15" t="s">
        <v>7</v>
      </c>
      <c r="F7" s="15"/>
      <c r="G7" s="15"/>
      <c r="H7" s="15"/>
      <c r="I7" s="15"/>
      <c r="J7" s="15" t="s">
        <v>8</v>
      </c>
    </row>
    <row r="8" spans="2:11" ht="18" customHeight="1" x14ac:dyDescent="0.15">
      <c r="B8" s="16"/>
      <c r="C8" s="17"/>
      <c r="D8" s="18"/>
      <c r="E8" s="19" t="s">
        <v>9</v>
      </c>
      <c r="F8" s="20" t="s">
        <v>10</v>
      </c>
      <c r="G8" s="19" t="s">
        <v>11</v>
      </c>
      <c r="H8" s="19" t="s">
        <v>12</v>
      </c>
      <c r="I8" s="19" t="s">
        <v>13</v>
      </c>
      <c r="J8" s="15"/>
    </row>
    <row r="9" spans="2:11" ht="4.5" customHeight="1" x14ac:dyDescent="0.15">
      <c r="B9" s="21"/>
      <c r="C9" s="22"/>
      <c r="D9" s="23"/>
      <c r="E9" s="24"/>
      <c r="F9" s="24"/>
      <c r="G9" s="24"/>
      <c r="H9" s="24"/>
      <c r="I9" s="24"/>
      <c r="J9" s="24"/>
    </row>
    <row r="10" spans="2:11" ht="12" customHeight="1" x14ac:dyDescent="0.15">
      <c r="B10" s="25" t="s">
        <v>14</v>
      </c>
      <c r="C10" s="26"/>
      <c r="D10" s="27"/>
      <c r="E10" s="28"/>
      <c r="F10" s="28"/>
      <c r="G10" s="28"/>
      <c r="H10" s="28"/>
      <c r="I10" s="28"/>
      <c r="J10" s="28"/>
    </row>
    <row r="11" spans="2:11" x14ac:dyDescent="0.15">
      <c r="B11" s="29"/>
      <c r="C11" s="30" t="s">
        <v>15</v>
      </c>
      <c r="D11" s="31"/>
      <c r="E11" s="32">
        <v>24258736.384</v>
      </c>
      <c r="F11" s="33"/>
      <c r="G11" s="32">
        <f t="shared" ref="G11:G41" si="0">E11+F11</f>
        <v>24258736.384</v>
      </c>
      <c r="H11" s="34">
        <v>23025577.690509997</v>
      </c>
      <c r="I11" s="34">
        <f>+H11</f>
        <v>23025577.690509997</v>
      </c>
      <c r="J11" s="32">
        <f>I11-E11</f>
        <v>-1233158.6934900023</v>
      </c>
      <c r="K11" s="34"/>
    </row>
    <row r="12" spans="2:11" ht="12" customHeight="1" x14ac:dyDescent="0.15">
      <c r="B12" s="29"/>
      <c r="C12" s="30" t="s">
        <v>16</v>
      </c>
      <c r="D12" s="31"/>
      <c r="E12" s="32">
        <v>0</v>
      </c>
      <c r="F12" s="28"/>
      <c r="G12" s="28"/>
      <c r="H12" s="34">
        <f>(+G12)/1000</f>
        <v>0</v>
      </c>
      <c r="I12" s="34">
        <f t="shared" ref="I12:I17" si="1">+H12</f>
        <v>0</v>
      </c>
      <c r="J12" s="28"/>
    </row>
    <row r="13" spans="2:11" ht="8.25" customHeight="1" x14ac:dyDescent="0.15">
      <c r="B13" s="29"/>
      <c r="C13" s="30" t="s">
        <v>17</v>
      </c>
      <c r="D13" s="31"/>
      <c r="E13" s="32">
        <v>549841.90500000003</v>
      </c>
      <c r="F13" s="32"/>
      <c r="G13" s="32">
        <f t="shared" si="0"/>
        <v>549841.90500000003</v>
      </c>
      <c r="H13" s="34">
        <v>574108.66515999998</v>
      </c>
      <c r="I13" s="34">
        <f t="shared" si="1"/>
        <v>574108.66515999998</v>
      </c>
      <c r="J13" s="32">
        <f t="shared" ref="J13:J71" si="2">I13-E13</f>
        <v>24266.760159999947</v>
      </c>
    </row>
    <row r="14" spans="2:11" ht="9" customHeight="1" x14ac:dyDescent="0.15">
      <c r="B14" s="29"/>
      <c r="C14" s="30" t="s">
        <v>18</v>
      </c>
      <c r="D14" s="31"/>
      <c r="E14" s="32">
        <v>8345615.3059999999</v>
      </c>
      <c r="F14" s="32"/>
      <c r="G14" s="32">
        <f t="shared" si="0"/>
        <v>8345615.3059999999</v>
      </c>
      <c r="H14" s="34">
        <v>8189969.0070200004</v>
      </c>
      <c r="I14" s="34">
        <f t="shared" si="1"/>
        <v>8189969.0070200004</v>
      </c>
      <c r="J14" s="32">
        <f t="shared" si="2"/>
        <v>-155646.2989799995</v>
      </c>
    </row>
    <row r="15" spans="2:11" ht="12" customHeight="1" x14ac:dyDescent="0.15">
      <c r="B15" s="29"/>
      <c r="C15" s="30" t="s">
        <v>19</v>
      </c>
      <c r="D15" s="31"/>
      <c r="E15" s="32">
        <v>412076.89399999997</v>
      </c>
      <c r="F15" s="32"/>
      <c r="G15" s="32">
        <f t="shared" si="0"/>
        <v>412076.89399999997</v>
      </c>
      <c r="H15" s="34">
        <v>2346866.75557</v>
      </c>
      <c r="I15" s="34">
        <f t="shared" si="1"/>
        <v>2346866.75557</v>
      </c>
      <c r="J15" s="32">
        <f t="shared" si="2"/>
        <v>1934789.8615700002</v>
      </c>
    </row>
    <row r="16" spans="2:11" ht="12.75" customHeight="1" x14ac:dyDescent="0.15">
      <c r="B16" s="29"/>
      <c r="C16" s="30" t="s">
        <v>20</v>
      </c>
      <c r="D16" s="31"/>
      <c r="E16" s="32">
        <v>2392843.2170000002</v>
      </c>
      <c r="F16" s="32"/>
      <c r="G16" s="32">
        <f t="shared" si="0"/>
        <v>2392843.2170000002</v>
      </c>
      <c r="H16" s="34">
        <v>4150353.70793</v>
      </c>
      <c r="I16" s="34">
        <f t="shared" si="1"/>
        <v>4150353.70793</v>
      </c>
      <c r="J16" s="32">
        <f t="shared" si="2"/>
        <v>1757510.4909299999</v>
      </c>
    </row>
    <row r="17" spans="2:10" ht="12.75" customHeight="1" x14ac:dyDescent="0.15">
      <c r="B17" s="29"/>
      <c r="C17" s="30" t="s">
        <v>21</v>
      </c>
      <c r="D17" s="31"/>
      <c r="E17" s="32">
        <v>0</v>
      </c>
      <c r="F17" s="32"/>
      <c r="G17" s="32">
        <f t="shared" si="0"/>
        <v>0</v>
      </c>
      <c r="H17" s="32">
        <v>0</v>
      </c>
      <c r="I17" s="34">
        <f t="shared" si="1"/>
        <v>0</v>
      </c>
      <c r="J17" s="32">
        <f t="shared" si="2"/>
        <v>0</v>
      </c>
    </row>
    <row r="18" spans="2:10" ht="18" customHeight="1" x14ac:dyDescent="0.15">
      <c r="B18" s="29"/>
      <c r="C18" s="35" t="s">
        <v>22</v>
      </c>
      <c r="D18" s="31"/>
      <c r="E18" s="36">
        <f>E19+E20+E21+E22+E23+E24+E25+E26+E27+E28+E29</f>
        <v>144435639.02200001</v>
      </c>
      <c r="F18" s="32"/>
      <c r="G18" s="36">
        <f t="shared" si="0"/>
        <v>144435639.02200001</v>
      </c>
      <c r="H18" s="36">
        <f>H19+H20+H21+H22+H23+H24+H25+H26+H27+H28+H29</f>
        <v>109493712.858</v>
      </c>
      <c r="I18" s="36">
        <f>H18</f>
        <v>109493712.858</v>
      </c>
      <c r="J18" s="36">
        <f>I18-E18</f>
        <v>-34941926.164000019</v>
      </c>
    </row>
    <row r="19" spans="2:10" x14ac:dyDescent="0.15">
      <c r="B19" s="29"/>
      <c r="C19" s="37"/>
      <c r="D19" s="38" t="s">
        <v>23</v>
      </c>
      <c r="E19" s="32">
        <v>117083974.83400001</v>
      </c>
      <c r="F19" s="32"/>
      <c r="G19" s="32">
        <f t="shared" si="0"/>
        <v>117083974.83400001</v>
      </c>
      <c r="H19" s="34">
        <v>89243262.247999996</v>
      </c>
      <c r="I19" s="34">
        <f>+H19</f>
        <v>89243262.247999996</v>
      </c>
      <c r="J19" s="32">
        <f t="shared" si="2"/>
        <v>-27840712.58600001</v>
      </c>
    </row>
    <row r="20" spans="2:10" x14ac:dyDescent="0.15">
      <c r="B20" s="29"/>
      <c r="C20" s="37"/>
      <c r="D20" s="38" t="s">
        <v>24</v>
      </c>
      <c r="E20" s="32">
        <v>4580603.466</v>
      </c>
      <c r="F20" s="32"/>
      <c r="G20" s="32">
        <f t="shared" si="0"/>
        <v>4580603.466</v>
      </c>
      <c r="H20" s="34">
        <v>3649035.68</v>
      </c>
      <c r="I20" s="34">
        <f t="shared" ref="I20:I28" si="3">+H20</f>
        <v>3649035.68</v>
      </c>
      <c r="J20" s="32">
        <f t="shared" si="2"/>
        <v>-931567.78599999985</v>
      </c>
    </row>
    <row r="21" spans="2:10" x14ac:dyDescent="0.15">
      <c r="B21" s="29"/>
      <c r="C21" s="37"/>
      <c r="D21" s="38" t="s">
        <v>25</v>
      </c>
      <c r="E21" s="32">
        <v>6167004.1169999996</v>
      </c>
      <c r="F21" s="32"/>
      <c r="G21" s="32">
        <f t="shared" si="0"/>
        <v>6167004.1169999996</v>
      </c>
      <c r="H21" s="34">
        <v>5806263.7829999998</v>
      </c>
      <c r="I21" s="34">
        <f t="shared" si="3"/>
        <v>5806263.7829999998</v>
      </c>
      <c r="J21" s="32">
        <f t="shared" si="2"/>
        <v>-360740.3339999998</v>
      </c>
    </row>
    <row r="22" spans="2:10" x14ac:dyDescent="0.15">
      <c r="B22" s="29"/>
      <c r="C22" s="37"/>
      <c r="D22" s="38" t="s">
        <v>26</v>
      </c>
      <c r="E22" s="32">
        <v>383858.53600000002</v>
      </c>
      <c r="F22" s="32"/>
      <c r="G22" s="32">
        <f t="shared" si="0"/>
        <v>383858.53600000002</v>
      </c>
      <c r="H22" s="34">
        <v>299155.78499999997</v>
      </c>
      <c r="I22" s="34">
        <f t="shared" si="3"/>
        <v>299155.78499999997</v>
      </c>
      <c r="J22" s="32">
        <f t="shared" si="2"/>
        <v>-84702.751000000047</v>
      </c>
    </row>
    <row r="23" spans="2:10" x14ac:dyDescent="0.15">
      <c r="B23" s="29"/>
      <c r="C23" s="37"/>
      <c r="D23" s="38" t="s">
        <v>27</v>
      </c>
      <c r="E23" s="32">
        <v>0</v>
      </c>
      <c r="F23" s="32"/>
      <c r="G23" s="32">
        <f t="shared" si="0"/>
        <v>0</v>
      </c>
      <c r="H23" s="34">
        <f>(+G23)/1000</f>
        <v>0</v>
      </c>
      <c r="I23" s="34">
        <f t="shared" si="3"/>
        <v>0</v>
      </c>
      <c r="J23" s="32">
        <f t="shared" si="2"/>
        <v>0</v>
      </c>
    </row>
    <row r="24" spans="2:10" x14ac:dyDescent="0.15">
      <c r="B24" s="29"/>
      <c r="C24" s="37"/>
      <c r="D24" s="38" t="s">
        <v>28</v>
      </c>
      <c r="E24" s="32">
        <v>1978128.4480000001</v>
      </c>
      <c r="F24" s="32"/>
      <c r="G24" s="32">
        <f t="shared" si="0"/>
        <v>1978128.4480000001</v>
      </c>
      <c r="H24" s="34">
        <v>1565337.713</v>
      </c>
      <c r="I24" s="34">
        <f t="shared" si="3"/>
        <v>1565337.713</v>
      </c>
      <c r="J24" s="32">
        <f t="shared" si="2"/>
        <v>-412790.7350000001</v>
      </c>
    </row>
    <row r="25" spans="2:10" x14ac:dyDescent="0.15">
      <c r="B25" s="29"/>
      <c r="C25" s="37"/>
      <c r="D25" s="38" t="s">
        <v>29</v>
      </c>
      <c r="E25" s="32">
        <v>0</v>
      </c>
      <c r="F25" s="32"/>
      <c r="G25" s="32">
        <f t="shared" si="0"/>
        <v>0</v>
      </c>
      <c r="H25" s="34">
        <f>(+G25)/1000</f>
        <v>0</v>
      </c>
      <c r="I25" s="34">
        <f t="shared" si="3"/>
        <v>0</v>
      </c>
      <c r="J25" s="32">
        <f t="shared" si="2"/>
        <v>0</v>
      </c>
    </row>
    <row r="26" spans="2:10" x14ac:dyDescent="0.15">
      <c r="B26" s="29"/>
      <c r="C26" s="37"/>
      <c r="D26" s="38" t="s">
        <v>30</v>
      </c>
      <c r="E26" s="32">
        <v>0</v>
      </c>
      <c r="F26" s="32"/>
      <c r="G26" s="32">
        <f t="shared" si="0"/>
        <v>0</v>
      </c>
      <c r="H26" s="34">
        <f>(+G26)/1000</f>
        <v>0</v>
      </c>
      <c r="I26" s="34">
        <f t="shared" si="3"/>
        <v>0</v>
      </c>
      <c r="J26" s="32">
        <f t="shared" si="2"/>
        <v>0</v>
      </c>
    </row>
    <row r="27" spans="2:10" x14ac:dyDescent="0.15">
      <c r="B27" s="29"/>
      <c r="C27" s="37"/>
      <c r="D27" s="38" t="s">
        <v>31</v>
      </c>
      <c r="E27" s="32">
        <v>0</v>
      </c>
      <c r="F27" s="32"/>
      <c r="G27" s="32">
        <f t="shared" si="0"/>
        <v>0</v>
      </c>
      <c r="H27" s="34">
        <f>(+G27)/1000</f>
        <v>0</v>
      </c>
      <c r="I27" s="34">
        <f t="shared" si="3"/>
        <v>0</v>
      </c>
      <c r="J27" s="32">
        <f t="shared" si="2"/>
        <v>0</v>
      </c>
    </row>
    <row r="28" spans="2:10" x14ac:dyDescent="0.15">
      <c r="B28" s="29"/>
      <c r="C28" s="37"/>
      <c r="D28" s="38" t="s">
        <v>32</v>
      </c>
      <c r="E28" s="32">
        <v>14242069.620999999</v>
      </c>
      <c r="F28" s="32"/>
      <c r="G28" s="32">
        <f t="shared" si="0"/>
        <v>14242069.620999999</v>
      </c>
      <c r="H28" s="34">
        <v>8930657.6490000002</v>
      </c>
      <c r="I28" s="34">
        <f t="shared" si="3"/>
        <v>8930657.6490000002</v>
      </c>
      <c r="J28" s="32">
        <f t="shared" si="2"/>
        <v>-5311411.9719999991</v>
      </c>
    </row>
    <row r="29" spans="2:10" x14ac:dyDescent="0.15">
      <c r="B29" s="29"/>
      <c r="C29" s="37"/>
      <c r="D29" s="38" t="s">
        <v>33</v>
      </c>
      <c r="E29" s="32">
        <v>0</v>
      </c>
      <c r="F29" s="32"/>
      <c r="G29" s="32">
        <f t="shared" si="0"/>
        <v>0</v>
      </c>
      <c r="H29" s="34">
        <v>0</v>
      </c>
      <c r="I29" s="32">
        <f>H29</f>
        <v>0</v>
      </c>
      <c r="J29" s="32">
        <f t="shared" si="2"/>
        <v>0</v>
      </c>
    </row>
    <row r="30" spans="2:10" x14ac:dyDescent="0.15">
      <c r="B30" s="29"/>
      <c r="C30" s="30" t="s">
        <v>34</v>
      </c>
      <c r="D30" s="31"/>
      <c r="E30" s="36">
        <f>E31+E32+E33+E34+E35</f>
        <v>7052274.1670000004</v>
      </c>
      <c r="F30" s="32"/>
      <c r="G30" s="36">
        <f t="shared" si="0"/>
        <v>7052274.1670000004</v>
      </c>
      <c r="H30" s="36">
        <f>H31+H32+H33+H34+H35</f>
        <v>5697418.2570000002</v>
      </c>
      <c r="I30" s="36">
        <f t="shared" ref="I30" si="4">H30</f>
        <v>5697418.2570000002</v>
      </c>
      <c r="J30" s="36">
        <f>I30-E30</f>
        <v>-1354855.9100000001</v>
      </c>
    </row>
    <row r="31" spans="2:10" x14ac:dyDescent="0.15">
      <c r="B31" s="29"/>
      <c r="C31" s="37"/>
      <c r="D31" s="38" t="s">
        <v>35</v>
      </c>
      <c r="E31" s="32"/>
      <c r="F31" s="32"/>
      <c r="G31" s="32">
        <f t="shared" si="0"/>
        <v>0</v>
      </c>
      <c r="H31" s="34">
        <v>238.12899999999999</v>
      </c>
      <c r="I31" s="32">
        <f>+H31</f>
        <v>238.12899999999999</v>
      </c>
      <c r="J31" s="32">
        <f t="shared" si="2"/>
        <v>238.12899999999999</v>
      </c>
    </row>
    <row r="32" spans="2:10" x14ac:dyDescent="0.15">
      <c r="B32" s="29"/>
      <c r="C32" s="37"/>
      <c r="D32" s="38" t="s">
        <v>36</v>
      </c>
      <c r="E32" s="32">
        <v>346355.587</v>
      </c>
      <c r="F32" s="32"/>
      <c r="G32" s="32">
        <f t="shared" si="0"/>
        <v>346355.587</v>
      </c>
      <c r="H32" s="34">
        <v>259766.69399999999</v>
      </c>
      <c r="I32" s="32">
        <f t="shared" ref="I32:I36" si="5">+H32</f>
        <v>259766.69399999999</v>
      </c>
      <c r="J32" s="32">
        <f t="shared" si="2"/>
        <v>-86588.893000000011</v>
      </c>
    </row>
    <row r="33" spans="2:10" x14ac:dyDescent="0.15">
      <c r="B33" s="29"/>
      <c r="C33" s="37"/>
      <c r="D33" s="38" t="s">
        <v>37</v>
      </c>
      <c r="E33" s="32">
        <v>1584197.85</v>
      </c>
      <c r="F33" s="32"/>
      <c r="G33" s="32">
        <f t="shared" si="0"/>
        <v>1584197.85</v>
      </c>
      <c r="H33" s="34">
        <v>1479586.0220000001</v>
      </c>
      <c r="I33" s="32">
        <f t="shared" si="5"/>
        <v>1479586.0220000001</v>
      </c>
      <c r="J33" s="32">
        <f t="shared" si="2"/>
        <v>-104611.82799999998</v>
      </c>
    </row>
    <row r="34" spans="2:10" x14ac:dyDescent="0.15">
      <c r="B34" s="29"/>
      <c r="C34" s="37"/>
      <c r="D34" s="38" t="s">
        <v>38</v>
      </c>
      <c r="E34" s="32">
        <v>0</v>
      </c>
      <c r="F34" s="32"/>
      <c r="G34" s="32">
        <f t="shared" si="0"/>
        <v>0</v>
      </c>
      <c r="H34" s="34">
        <v>70232.570999999996</v>
      </c>
      <c r="I34" s="32">
        <f t="shared" si="5"/>
        <v>70232.570999999996</v>
      </c>
      <c r="J34" s="32">
        <f t="shared" si="2"/>
        <v>70232.570999999996</v>
      </c>
    </row>
    <row r="35" spans="2:10" x14ac:dyDescent="0.15">
      <c r="B35" s="29"/>
      <c r="C35" s="37"/>
      <c r="D35" s="38" t="s">
        <v>39</v>
      </c>
      <c r="E35" s="32">
        <f>(3099570066+2022150664)/1000</f>
        <v>5121720.7300000004</v>
      </c>
      <c r="F35" s="32"/>
      <c r="G35" s="32">
        <f t="shared" si="0"/>
        <v>5121720.7300000004</v>
      </c>
      <c r="H35" s="34">
        <v>3887594.841</v>
      </c>
      <c r="I35" s="32">
        <f t="shared" si="5"/>
        <v>3887594.841</v>
      </c>
      <c r="J35" s="32">
        <f t="shared" si="2"/>
        <v>-1234125.8890000004</v>
      </c>
    </row>
    <row r="36" spans="2:10" x14ac:dyDescent="0.15">
      <c r="B36" s="29"/>
      <c r="C36" s="30" t="s">
        <v>40</v>
      </c>
      <c r="D36" s="31"/>
      <c r="E36" s="32">
        <v>0</v>
      </c>
      <c r="F36" s="32"/>
      <c r="G36" s="32">
        <f t="shared" si="0"/>
        <v>0</v>
      </c>
      <c r="H36" s="34">
        <v>0</v>
      </c>
      <c r="I36" s="32">
        <f t="shared" si="5"/>
        <v>0</v>
      </c>
      <c r="J36" s="32">
        <f t="shared" si="2"/>
        <v>0</v>
      </c>
    </row>
    <row r="37" spans="2:10" x14ac:dyDescent="0.15">
      <c r="B37" s="29"/>
      <c r="C37" s="30" t="s">
        <v>41</v>
      </c>
      <c r="D37" s="31"/>
      <c r="E37" s="32">
        <f>(E38)/1000</f>
        <v>0</v>
      </c>
      <c r="F37" s="32"/>
      <c r="G37" s="32">
        <f>G38</f>
        <v>0</v>
      </c>
      <c r="H37" s="36">
        <v>0</v>
      </c>
      <c r="I37" s="36">
        <f>H37</f>
        <v>0</v>
      </c>
      <c r="J37" s="36">
        <f>J38</f>
        <v>0</v>
      </c>
    </row>
    <row r="38" spans="2:10" x14ac:dyDescent="0.15">
      <c r="B38" s="29"/>
      <c r="C38" s="37"/>
      <c r="D38" s="38" t="s">
        <v>42</v>
      </c>
      <c r="E38" s="32">
        <v>0</v>
      </c>
      <c r="F38" s="32"/>
      <c r="G38" s="32">
        <f t="shared" si="0"/>
        <v>0</v>
      </c>
      <c r="H38" s="32">
        <v>0</v>
      </c>
      <c r="I38" s="32">
        <f>H38</f>
        <v>0</v>
      </c>
      <c r="J38" s="32">
        <f t="shared" si="2"/>
        <v>0</v>
      </c>
    </row>
    <row r="39" spans="2:10" x14ac:dyDescent="0.15">
      <c r="B39" s="29"/>
      <c r="C39" s="30" t="s">
        <v>43</v>
      </c>
      <c r="D39" s="31"/>
      <c r="E39" s="36">
        <f>E40+E41</f>
        <v>6709482.3329999996</v>
      </c>
      <c r="F39" s="32"/>
      <c r="G39" s="36">
        <f t="shared" si="0"/>
        <v>6709482.3329999996</v>
      </c>
      <c r="H39" s="36">
        <f>H40+H41</f>
        <v>6797548.5429999996</v>
      </c>
      <c r="I39" s="36">
        <f>H39</f>
        <v>6797548.5429999996</v>
      </c>
      <c r="J39" s="36">
        <f t="shared" si="2"/>
        <v>88066.209999999963</v>
      </c>
    </row>
    <row r="40" spans="2:10" x14ac:dyDescent="0.15">
      <c r="B40" s="29"/>
      <c r="C40" s="37"/>
      <c r="D40" s="38" t="s">
        <v>44</v>
      </c>
      <c r="E40" s="32">
        <v>0</v>
      </c>
      <c r="F40" s="32"/>
      <c r="G40" s="32">
        <f t="shared" si="0"/>
        <v>0</v>
      </c>
      <c r="H40" s="32">
        <v>0</v>
      </c>
      <c r="I40" s="32"/>
      <c r="J40" s="32">
        <f t="shared" si="2"/>
        <v>0</v>
      </c>
    </row>
    <row r="41" spans="2:10" x14ac:dyDescent="0.15">
      <c r="B41" s="29"/>
      <c r="C41" s="37"/>
      <c r="D41" s="38" t="s">
        <v>45</v>
      </c>
      <c r="E41" s="32">
        <v>6709482.3329999996</v>
      </c>
      <c r="F41" s="32"/>
      <c r="G41" s="32">
        <f t="shared" si="0"/>
        <v>6709482.3329999996</v>
      </c>
      <c r="H41" s="34">
        <v>6797548.5429999996</v>
      </c>
      <c r="I41" s="32">
        <f>H41</f>
        <v>6797548.5429999996</v>
      </c>
      <c r="J41" s="32">
        <f t="shared" si="2"/>
        <v>88066.209999999963</v>
      </c>
    </row>
    <row r="42" spans="2:10" x14ac:dyDescent="0.15">
      <c r="B42" s="39"/>
      <c r="C42" s="40"/>
      <c r="D42" s="41"/>
      <c r="E42" s="42"/>
      <c r="F42" s="32"/>
      <c r="G42" s="32"/>
      <c r="H42" s="32"/>
      <c r="I42" s="32"/>
      <c r="J42" s="32"/>
    </row>
    <row r="43" spans="2:10" s="44" customFormat="1" ht="19.5" customHeight="1" x14ac:dyDescent="0.15">
      <c r="B43" s="43" t="s">
        <v>46</v>
      </c>
      <c r="C43" s="26"/>
      <c r="D43" s="27"/>
      <c r="E43" s="36">
        <f>E11+E12+E13+E14+E15+E16+E17+E18+E30+E36+E37+E39</f>
        <v>194156509.22800002</v>
      </c>
      <c r="F43" s="36"/>
      <c r="G43" s="36">
        <f>G11+G12+G13+G14+G15+G16+G17+G18+G30+G36+G37+G39</f>
        <v>194156509.22800002</v>
      </c>
      <c r="H43" s="36">
        <f>H11+H12+H13+H14+H15+H16+H17+H18+H30+H36+H37+H39</f>
        <v>160275555.48418999</v>
      </c>
      <c r="I43" s="36">
        <f>I11+I12+I13+I14+I15+I16+I17+I18+I30+I36+I37+I39</f>
        <v>160275555.48418999</v>
      </c>
      <c r="J43" s="36">
        <f>I43-G43</f>
        <v>-33880953.743810028</v>
      </c>
    </row>
    <row r="44" spans="2:10" x14ac:dyDescent="0.15">
      <c r="B44" s="45" t="s">
        <v>47</v>
      </c>
      <c r="C44" s="46"/>
      <c r="D44" s="47"/>
      <c r="E44" s="48"/>
      <c r="F44" s="48"/>
      <c r="G44" s="48"/>
      <c r="H44" s="48"/>
      <c r="I44" s="48"/>
      <c r="J44" s="48"/>
    </row>
    <row r="45" spans="2:10" ht="4.5" customHeight="1" x14ac:dyDescent="0.15">
      <c r="B45" s="39"/>
      <c r="C45" s="40"/>
      <c r="D45" s="41"/>
      <c r="E45" s="32"/>
      <c r="F45" s="32"/>
      <c r="G45" s="32"/>
      <c r="H45" s="32"/>
      <c r="I45" s="32"/>
      <c r="J45" s="32"/>
    </row>
    <row r="46" spans="2:10" ht="12" customHeight="1" x14ac:dyDescent="0.15">
      <c r="B46" s="25" t="s">
        <v>48</v>
      </c>
      <c r="C46" s="26"/>
      <c r="D46" s="27"/>
      <c r="E46" s="32"/>
      <c r="F46" s="32"/>
      <c r="G46" s="32"/>
      <c r="H46" s="32"/>
      <c r="I46" s="32"/>
      <c r="J46" s="32"/>
    </row>
    <row r="47" spans="2:10" ht="11.25" customHeight="1" x14ac:dyDescent="0.15">
      <c r="B47" s="29"/>
      <c r="C47" s="30" t="s">
        <v>49</v>
      </c>
      <c r="D47" s="31"/>
      <c r="E47" s="36">
        <f>E48+E49+E50+E51+E52+E53+E54+E55</f>
        <v>98003409.658999979</v>
      </c>
      <c r="F47" s="32"/>
      <c r="G47" s="36">
        <f>G48+G49+G50+G51+G52+G53+G54+G55</f>
        <v>98003409.658999979</v>
      </c>
      <c r="H47" s="36">
        <f>H48+H49+H50+H51+H52+H53+H54+H55</f>
        <v>70001203.146270007</v>
      </c>
      <c r="I47" s="36">
        <f>I48+I49+I50+I51+I52+I53+I54+I55</f>
        <v>70001203.146270007</v>
      </c>
      <c r="J47" s="36">
        <f t="shared" si="2"/>
        <v>-28002206.512729973</v>
      </c>
    </row>
    <row r="48" spans="2:10" ht="13.5" customHeight="1" x14ac:dyDescent="0.15">
      <c r="B48" s="29"/>
      <c r="C48" s="37"/>
      <c r="D48" s="38" t="s">
        <v>50</v>
      </c>
      <c r="E48" s="32">
        <v>45689692.566</v>
      </c>
      <c r="F48" s="32"/>
      <c r="G48" s="32">
        <f>E48+F48</f>
        <v>45689692.566</v>
      </c>
      <c r="H48" s="34">
        <v>30313218.884</v>
      </c>
      <c r="I48" s="32">
        <f>H48</f>
        <v>30313218.884</v>
      </c>
      <c r="J48" s="32">
        <f t="shared" si="2"/>
        <v>-15376473.682</v>
      </c>
    </row>
    <row r="49" spans="2:10" x14ac:dyDescent="0.15">
      <c r="B49" s="29"/>
      <c r="C49" s="37"/>
      <c r="D49" s="38" t="s">
        <v>51</v>
      </c>
      <c r="E49" s="32">
        <v>13090604.738</v>
      </c>
      <c r="F49" s="32"/>
      <c r="G49" s="32">
        <f t="shared" ref="G49:G60" si="6">E49+F49</f>
        <v>13090604.738</v>
      </c>
      <c r="H49" s="34">
        <v>8969697.0334300008</v>
      </c>
      <c r="I49" s="32">
        <f t="shared" ref="I49:I57" si="7">H49</f>
        <v>8969697.0334300008</v>
      </c>
      <c r="J49" s="32">
        <f t="shared" si="2"/>
        <v>-4120907.7045699991</v>
      </c>
    </row>
    <row r="50" spans="2:10" x14ac:dyDescent="0.15">
      <c r="B50" s="29"/>
      <c r="C50" s="37"/>
      <c r="D50" s="38" t="s">
        <v>52</v>
      </c>
      <c r="E50" s="32">
        <v>9577424.8619999997</v>
      </c>
      <c r="F50" s="32"/>
      <c r="G50" s="32">
        <f t="shared" si="6"/>
        <v>9577424.8619999997</v>
      </c>
      <c r="H50" s="34">
        <v>8619682.3739999998</v>
      </c>
      <c r="I50" s="32">
        <f t="shared" si="7"/>
        <v>8619682.3739999998</v>
      </c>
      <c r="J50" s="32">
        <f t="shared" si="2"/>
        <v>-957742.4879999999</v>
      </c>
    </row>
    <row r="51" spans="2:10" ht="18" x14ac:dyDescent="0.15">
      <c r="B51" s="29"/>
      <c r="C51" s="37"/>
      <c r="D51" s="38" t="s">
        <v>53</v>
      </c>
      <c r="E51" s="32">
        <v>15110775.926000001</v>
      </c>
      <c r="F51" s="32"/>
      <c r="G51" s="32">
        <f t="shared" si="6"/>
        <v>15110775.926000001</v>
      </c>
      <c r="H51" s="34">
        <v>11360351.943</v>
      </c>
      <c r="I51" s="32">
        <f t="shared" si="7"/>
        <v>11360351.943</v>
      </c>
      <c r="J51" s="32">
        <f t="shared" si="2"/>
        <v>-3750423.9830000009</v>
      </c>
    </row>
    <row r="52" spans="2:10" x14ac:dyDescent="0.15">
      <c r="B52" s="29"/>
      <c r="C52" s="37"/>
      <c r="D52" s="38" t="s">
        <v>54</v>
      </c>
      <c r="E52" s="32">
        <v>3406707.49</v>
      </c>
      <c r="F52" s="32"/>
      <c r="G52" s="32">
        <f t="shared" si="6"/>
        <v>3406707.49</v>
      </c>
      <c r="H52" s="34">
        <v>2521279.2059999998</v>
      </c>
      <c r="I52" s="32">
        <f t="shared" si="7"/>
        <v>2521279.2059999998</v>
      </c>
      <c r="J52" s="32">
        <f t="shared" si="2"/>
        <v>-885428.28400000045</v>
      </c>
    </row>
    <row r="53" spans="2:10" x14ac:dyDescent="0.15">
      <c r="B53" s="29"/>
      <c r="C53" s="37"/>
      <c r="D53" s="38" t="s">
        <v>55</v>
      </c>
      <c r="E53" s="32">
        <v>1107139.5919999999</v>
      </c>
      <c r="F53" s="32"/>
      <c r="G53" s="32">
        <f t="shared" si="6"/>
        <v>1107139.5919999999</v>
      </c>
      <c r="H53" s="34">
        <v>640257.08784000005</v>
      </c>
      <c r="I53" s="32">
        <f t="shared" si="7"/>
        <v>640257.08784000005</v>
      </c>
      <c r="J53" s="32">
        <f t="shared" si="2"/>
        <v>-466882.50415999989</v>
      </c>
    </row>
    <row r="54" spans="2:10" ht="18" x14ac:dyDescent="0.15">
      <c r="B54" s="29"/>
      <c r="C54" s="37"/>
      <c r="D54" s="38" t="s">
        <v>56</v>
      </c>
      <c r="E54" s="32">
        <v>604522.98199999996</v>
      </c>
      <c r="F54" s="32"/>
      <c r="G54" s="32">
        <f t="shared" si="6"/>
        <v>604522.98199999996</v>
      </c>
      <c r="H54" s="34">
        <v>544070.68200000003</v>
      </c>
      <c r="I54" s="32">
        <f t="shared" si="7"/>
        <v>544070.68200000003</v>
      </c>
      <c r="J54" s="32">
        <f t="shared" si="2"/>
        <v>-60452.29999999993</v>
      </c>
    </row>
    <row r="55" spans="2:10" x14ac:dyDescent="0.15">
      <c r="B55" s="29"/>
      <c r="C55" s="37"/>
      <c r="D55" s="38" t="s">
        <v>57</v>
      </c>
      <c r="E55" s="32">
        <v>9416541.5030000005</v>
      </c>
      <c r="F55" s="32"/>
      <c r="G55" s="32">
        <f t="shared" si="6"/>
        <v>9416541.5030000005</v>
      </c>
      <c r="H55" s="34">
        <v>7032645.9359999998</v>
      </c>
      <c r="I55" s="32">
        <f t="shared" si="7"/>
        <v>7032645.9359999998</v>
      </c>
      <c r="J55" s="32">
        <f t="shared" si="2"/>
        <v>-2383895.5670000007</v>
      </c>
    </row>
    <row r="56" spans="2:10" x14ac:dyDescent="0.15">
      <c r="B56" s="29"/>
      <c r="C56" s="30" t="s">
        <v>58</v>
      </c>
      <c r="D56" s="31"/>
      <c r="E56" s="36">
        <f>E57+E58+E59+E60</f>
        <v>16237641.041999999</v>
      </c>
      <c r="F56" s="32"/>
      <c r="G56" s="36">
        <f t="shared" si="6"/>
        <v>16237641.041999999</v>
      </c>
      <c r="H56" s="36">
        <f>H57+H58+H59+H60</f>
        <v>7534676.0287800003</v>
      </c>
      <c r="I56" s="36">
        <f t="shared" si="7"/>
        <v>7534676.0287800003</v>
      </c>
      <c r="J56" s="36">
        <f t="shared" si="2"/>
        <v>-8702965.0132199991</v>
      </c>
    </row>
    <row r="57" spans="2:10" x14ac:dyDescent="0.15">
      <c r="B57" s="29"/>
      <c r="C57" s="37"/>
      <c r="D57" s="38" t="s">
        <v>59</v>
      </c>
      <c r="E57" s="32">
        <v>9957066.4409999996</v>
      </c>
      <c r="F57" s="32"/>
      <c r="G57" s="32">
        <f t="shared" si="6"/>
        <v>9957066.4409999996</v>
      </c>
      <c r="H57" s="34">
        <v>3393826.8349000001</v>
      </c>
      <c r="I57" s="32">
        <f t="shared" si="7"/>
        <v>3393826.8349000001</v>
      </c>
      <c r="J57" s="32">
        <f t="shared" si="2"/>
        <v>-6563239.6060999995</v>
      </c>
    </row>
    <row r="58" spans="2:10" x14ac:dyDescent="0.15">
      <c r="B58" s="29"/>
      <c r="C58" s="37"/>
      <c r="D58" s="38" t="s">
        <v>60</v>
      </c>
      <c r="E58" s="32">
        <v>0</v>
      </c>
      <c r="F58" s="32"/>
      <c r="G58" s="32">
        <f t="shared" si="6"/>
        <v>0</v>
      </c>
      <c r="H58" s="34">
        <v>0</v>
      </c>
      <c r="I58" s="32"/>
      <c r="J58" s="32">
        <f t="shared" si="2"/>
        <v>0</v>
      </c>
    </row>
    <row r="59" spans="2:10" x14ac:dyDescent="0.15">
      <c r="B59" s="29"/>
      <c r="C59" s="37"/>
      <c r="D59" s="38" t="s">
        <v>61</v>
      </c>
      <c r="E59" s="32">
        <v>0</v>
      </c>
      <c r="F59" s="32"/>
      <c r="G59" s="32">
        <f t="shared" si="6"/>
        <v>0</v>
      </c>
      <c r="H59" s="34">
        <v>0</v>
      </c>
      <c r="I59" s="32"/>
      <c r="J59" s="32">
        <f t="shared" si="2"/>
        <v>0</v>
      </c>
    </row>
    <row r="60" spans="2:10" x14ac:dyDescent="0.15">
      <c r="B60" s="29"/>
      <c r="C60" s="37"/>
      <c r="D60" s="38" t="s">
        <v>62</v>
      </c>
      <c r="E60" s="32">
        <v>6280574.6009999998</v>
      </c>
      <c r="F60" s="32"/>
      <c r="G60" s="32">
        <f t="shared" si="6"/>
        <v>6280574.6009999998</v>
      </c>
      <c r="H60" s="34">
        <v>4140849.1938799997</v>
      </c>
      <c r="I60" s="32">
        <f>H60</f>
        <v>4140849.1938799997</v>
      </c>
      <c r="J60" s="32">
        <f t="shared" si="2"/>
        <v>-2139725.4071200001</v>
      </c>
    </row>
    <row r="61" spans="2:10" x14ac:dyDescent="0.15">
      <c r="B61" s="29"/>
      <c r="C61" s="30" t="s">
        <v>63</v>
      </c>
      <c r="D61" s="31"/>
      <c r="E61" s="32">
        <f>E62+E63</f>
        <v>0</v>
      </c>
      <c r="F61" s="32"/>
      <c r="G61" s="32">
        <f>G62+G63</f>
        <v>0</v>
      </c>
      <c r="H61" s="32">
        <v>0</v>
      </c>
      <c r="I61" s="32"/>
      <c r="J61" s="32">
        <f t="shared" si="2"/>
        <v>0</v>
      </c>
    </row>
    <row r="62" spans="2:10" ht="12" customHeight="1" x14ac:dyDescent="0.15">
      <c r="B62" s="29"/>
      <c r="C62" s="37"/>
      <c r="D62" s="38" t="s">
        <v>64</v>
      </c>
      <c r="E62" s="32"/>
      <c r="F62" s="32"/>
      <c r="G62" s="32"/>
      <c r="H62" s="32"/>
      <c r="I62" s="32"/>
      <c r="J62" s="32">
        <f t="shared" si="2"/>
        <v>0</v>
      </c>
    </row>
    <row r="63" spans="2:10" ht="10.5" customHeight="1" x14ac:dyDescent="0.15">
      <c r="B63" s="29"/>
      <c r="C63" s="37"/>
      <c r="D63" s="38" t="s">
        <v>65</v>
      </c>
      <c r="E63" s="32"/>
      <c r="F63" s="32"/>
      <c r="G63" s="32"/>
      <c r="H63" s="32"/>
      <c r="I63" s="32"/>
      <c r="J63" s="32">
        <f t="shared" si="2"/>
        <v>0</v>
      </c>
    </row>
    <row r="64" spans="2:10" x14ac:dyDescent="0.15">
      <c r="B64" s="29"/>
      <c r="C64" s="30" t="s">
        <v>66</v>
      </c>
      <c r="D64" s="31"/>
      <c r="E64" s="32"/>
      <c r="F64" s="32"/>
      <c r="G64" s="32"/>
      <c r="H64" s="32"/>
      <c r="I64" s="32"/>
      <c r="J64" s="32">
        <f t="shared" si="2"/>
        <v>0</v>
      </c>
    </row>
    <row r="65" spans="2:11" x14ac:dyDescent="0.15">
      <c r="B65" s="29"/>
      <c r="C65" s="30" t="s">
        <v>67</v>
      </c>
      <c r="D65" s="31"/>
      <c r="E65" s="32"/>
      <c r="F65" s="32"/>
      <c r="G65" s="32"/>
      <c r="H65" s="32"/>
      <c r="I65" s="32"/>
      <c r="J65" s="32">
        <f t="shared" si="2"/>
        <v>0</v>
      </c>
    </row>
    <row r="66" spans="2:11" ht="8.1" customHeight="1" x14ac:dyDescent="0.15">
      <c r="B66" s="39"/>
      <c r="C66" s="49"/>
      <c r="D66" s="50"/>
      <c r="E66" s="32"/>
      <c r="F66" s="32"/>
      <c r="G66" s="32"/>
      <c r="H66" s="32"/>
      <c r="I66" s="32"/>
      <c r="J66" s="32"/>
    </row>
    <row r="67" spans="2:11" s="44" customFormat="1" x14ac:dyDescent="0.15">
      <c r="B67" s="25" t="s">
        <v>68</v>
      </c>
      <c r="C67" s="26"/>
      <c r="D67" s="27"/>
      <c r="E67" s="36">
        <f>E47+E56+E61+E64+E65</f>
        <v>114241050.70099998</v>
      </c>
      <c r="F67" s="36"/>
      <c r="G67" s="36">
        <f>G47+G56+G61+G64+G65</f>
        <v>114241050.70099998</v>
      </c>
      <c r="H67" s="36">
        <f>H47+H56+H61+H64+H65</f>
        <v>77535879.175050005</v>
      </c>
      <c r="I67" s="36">
        <f>I47+I56+I61+I64+I65</f>
        <v>77535879.175050005</v>
      </c>
      <c r="J67" s="36">
        <f>I67-E67</f>
        <v>-36705171.52594997</v>
      </c>
    </row>
    <row r="68" spans="2:11" ht="8.1" customHeight="1" x14ac:dyDescent="0.15">
      <c r="B68" s="39"/>
      <c r="C68" s="49"/>
      <c r="D68" s="50"/>
      <c r="E68" s="32"/>
      <c r="F68" s="32"/>
      <c r="G68" s="32"/>
      <c r="H68" s="32"/>
      <c r="I68" s="32"/>
      <c r="J68" s="32">
        <f t="shared" si="2"/>
        <v>0</v>
      </c>
    </row>
    <row r="69" spans="2:11" s="44" customFormat="1" x14ac:dyDescent="0.15">
      <c r="B69" s="25" t="s">
        <v>69</v>
      </c>
      <c r="C69" s="26"/>
      <c r="D69" s="27"/>
      <c r="E69" s="36">
        <f>E70</f>
        <v>2195832.6919999998</v>
      </c>
      <c r="F69" s="36"/>
      <c r="G69" s="36">
        <f>G70</f>
        <v>2195832.6919999998</v>
      </c>
      <c r="H69" s="36">
        <f>H70</f>
        <v>3491107.7597699999</v>
      </c>
      <c r="I69" s="36">
        <f>I70</f>
        <v>3491107.7597699999</v>
      </c>
      <c r="J69" s="36">
        <f t="shared" si="2"/>
        <v>1295275.0677700001</v>
      </c>
    </row>
    <row r="70" spans="2:11" x14ac:dyDescent="0.15">
      <c r="B70" s="29"/>
      <c r="C70" s="30" t="s">
        <v>70</v>
      </c>
      <c r="D70" s="31"/>
      <c r="E70" s="32">
        <v>2195832.6919999998</v>
      </c>
      <c r="F70" s="32"/>
      <c r="G70" s="32">
        <f>+E70+F70</f>
        <v>2195832.6919999998</v>
      </c>
      <c r="H70" s="34">
        <v>3491107.7597699999</v>
      </c>
      <c r="I70" s="32">
        <f>H70</f>
        <v>3491107.7597699999</v>
      </c>
      <c r="J70" s="32">
        <f t="shared" si="2"/>
        <v>1295275.0677700001</v>
      </c>
    </row>
    <row r="71" spans="2:11" ht="1.5" customHeight="1" x14ac:dyDescent="0.15">
      <c r="B71" s="39"/>
      <c r="C71" s="49"/>
      <c r="D71" s="50"/>
      <c r="E71" s="32"/>
      <c r="F71" s="32"/>
      <c r="G71" s="32"/>
      <c r="H71" s="32"/>
      <c r="I71" s="32"/>
      <c r="J71" s="32">
        <f t="shared" si="2"/>
        <v>0</v>
      </c>
    </row>
    <row r="72" spans="2:11" s="44" customFormat="1" x14ac:dyDescent="0.15">
      <c r="B72" s="25" t="s">
        <v>71</v>
      </c>
      <c r="C72" s="26"/>
      <c r="D72" s="27"/>
      <c r="E72" s="51">
        <f>+E43+E67+E69</f>
        <v>310593392.62099999</v>
      </c>
      <c r="F72" s="36"/>
      <c r="G72" s="36">
        <f>G43+G67+G69</f>
        <v>310593392.62099999</v>
      </c>
      <c r="H72" s="36">
        <f>H43+H67+H69</f>
        <v>241302542.41901001</v>
      </c>
      <c r="I72" s="36">
        <f>I43+I67+I69</f>
        <v>241302542.41901001</v>
      </c>
      <c r="J72" s="36">
        <f>I72-E72</f>
        <v>-69290850.201989979</v>
      </c>
      <c r="K72" s="34"/>
    </row>
    <row r="73" spans="2:11" ht="10.5" customHeight="1" x14ac:dyDescent="0.15">
      <c r="B73" s="39"/>
      <c r="C73" s="49"/>
      <c r="D73" s="50"/>
      <c r="E73" s="32"/>
      <c r="F73" s="32"/>
      <c r="G73" s="32"/>
      <c r="H73" s="32"/>
      <c r="I73" s="32"/>
      <c r="J73" s="32"/>
      <c r="K73" s="52"/>
    </row>
    <row r="74" spans="2:11" x14ac:dyDescent="0.15">
      <c r="B74" s="29"/>
      <c r="C74" s="26" t="s">
        <v>72</v>
      </c>
      <c r="D74" s="27"/>
      <c r="E74" s="32"/>
      <c r="F74" s="32"/>
      <c r="G74" s="32"/>
      <c r="H74" s="32"/>
      <c r="I74" s="32"/>
      <c r="J74" s="32"/>
    </row>
    <row r="75" spans="2:11" ht="18.75" customHeight="1" x14ac:dyDescent="0.15">
      <c r="B75" s="29"/>
      <c r="C75" s="35" t="s">
        <v>73</v>
      </c>
      <c r="D75" s="53"/>
      <c r="E75" s="32">
        <v>2195832.6919999998</v>
      </c>
      <c r="F75" s="32"/>
      <c r="G75" s="32">
        <f>+E75+F75</f>
        <v>2195832.6919999998</v>
      </c>
      <c r="H75" s="34">
        <v>3491107.7597699999</v>
      </c>
      <c r="I75" s="32">
        <f>H75</f>
        <v>3491107.7597699999</v>
      </c>
      <c r="J75" s="36">
        <f>I75-E75</f>
        <v>1295275.0677700001</v>
      </c>
    </row>
    <row r="76" spans="2:11" ht="18.75" customHeight="1" x14ac:dyDescent="0.15">
      <c r="B76" s="29"/>
      <c r="C76" s="35" t="s">
        <v>74</v>
      </c>
      <c r="D76" s="53"/>
      <c r="E76" s="32"/>
      <c r="F76" s="32"/>
      <c r="G76" s="32"/>
      <c r="H76" s="32"/>
      <c r="I76" s="32"/>
      <c r="J76" s="32"/>
    </row>
    <row r="77" spans="2:11" x14ac:dyDescent="0.15">
      <c r="B77" s="54"/>
      <c r="C77" s="46" t="s">
        <v>75</v>
      </c>
      <c r="D77" s="47"/>
      <c r="E77" s="55">
        <f>E75+E76</f>
        <v>2195832.6919999998</v>
      </c>
      <c r="F77" s="48"/>
      <c r="G77" s="55">
        <f>G75+G76</f>
        <v>2195832.6919999998</v>
      </c>
      <c r="H77" s="55">
        <f>H75+H76</f>
        <v>3491107.7597699999</v>
      </c>
      <c r="I77" s="55">
        <f>I75+I76</f>
        <v>3491107.7597699999</v>
      </c>
      <c r="J77" s="55">
        <f>I77-E77</f>
        <v>1295275.0677700001</v>
      </c>
    </row>
    <row r="78" spans="2:11" ht="8.1" customHeight="1" x14ac:dyDescent="0.15"/>
    <row r="80" spans="2:11" hidden="1" x14ac:dyDescent="0.15">
      <c r="C80" s="2"/>
      <c r="D80" s="2"/>
    </row>
    <row r="81" spans="5:5" x14ac:dyDescent="0.15">
      <c r="E81" s="42"/>
    </row>
    <row r="82" spans="5:5" x14ac:dyDescent="0.15"/>
    <row r="83" spans="5:5" x14ac:dyDescent="0.15"/>
  </sheetData>
  <mergeCells count="44">
    <mergeCell ref="C76:D76"/>
    <mergeCell ref="C77:D77"/>
    <mergeCell ref="C70:D70"/>
    <mergeCell ref="C71:D71"/>
    <mergeCell ref="B72:D72"/>
    <mergeCell ref="C73:D73"/>
    <mergeCell ref="C74:D74"/>
    <mergeCell ref="C75:D75"/>
    <mergeCell ref="C64:D64"/>
    <mergeCell ref="C65:D65"/>
    <mergeCell ref="C66:D66"/>
    <mergeCell ref="B67:D67"/>
    <mergeCell ref="C68:D68"/>
    <mergeCell ref="B69:D69"/>
    <mergeCell ref="B43:D43"/>
    <mergeCell ref="B44:D44"/>
    <mergeCell ref="B46:D46"/>
    <mergeCell ref="C47:D47"/>
    <mergeCell ref="C56:D56"/>
    <mergeCell ref="C61:D61"/>
    <mergeCell ref="C17:D17"/>
    <mergeCell ref="C18:D18"/>
    <mergeCell ref="C30:D30"/>
    <mergeCell ref="C36:D36"/>
    <mergeCell ref="C37:D37"/>
    <mergeCell ref="C39:D39"/>
    <mergeCell ref="C11:D11"/>
    <mergeCell ref="C12:D12"/>
    <mergeCell ref="C13:D13"/>
    <mergeCell ref="C14:D14"/>
    <mergeCell ref="C15:D15"/>
    <mergeCell ref="C16:D16"/>
    <mergeCell ref="B6:J6"/>
    <mergeCell ref="B7:D8"/>
    <mergeCell ref="E7:I7"/>
    <mergeCell ref="J7:J8"/>
    <mergeCell ref="B9:D9"/>
    <mergeCell ref="B10:D10"/>
    <mergeCell ref="B1:G1"/>
    <mergeCell ref="H1:J1"/>
    <mergeCell ref="B2:J2"/>
    <mergeCell ref="B3:J3"/>
    <mergeCell ref="B4:J4"/>
    <mergeCell ref="B5:J5"/>
  </mergeCells>
  <printOptions horizontalCentered="1"/>
  <pageMargins left="0.39370078740157483" right="0.39370078740157483" top="0.78740157480314965" bottom="0.39370078740157483" header="0.31496062992125984" footer="0.31496062992125984"/>
  <pageSetup scale="69" orientation="portrait" r:id="rId1"/>
  <rowBreaks count="1" manualBreakCount="1">
    <brk id="4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5 DISCIPLINA F</vt:lpstr>
      <vt:lpstr>'FORMATO 5 DISCIPLINA F'!Área_de_impresión</vt:lpstr>
      <vt:lpstr>'FORMATO 5 DISCIPLINA 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2023-10-19T18:54:34Z</cp:lastPrinted>
  <dcterms:created xsi:type="dcterms:W3CDTF">2023-10-19T18:53:50Z</dcterms:created>
  <dcterms:modified xsi:type="dcterms:W3CDTF">2023-10-19T18:54:46Z</dcterms:modified>
</cp:coreProperties>
</file>