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LDF 2024\"/>
    </mc:Choice>
  </mc:AlternateContent>
  <xr:revisionPtr revIDLastSave="0" documentId="8_{D8075820-E53F-4D3C-8AF9-FC6B3C2B0917}" xr6:coauthVersionLast="47" xr6:coauthVersionMax="47" xr10:uidLastSave="{00000000-0000-0000-0000-000000000000}"/>
  <bookViews>
    <workbookView xWindow="-120" yWindow="-120" windowWidth="29040" windowHeight="15840" xr2:uid="{CD55287A-3566-48B8-B1EF-7D0E39382CD5}"/>
  </bookViews>
  <sheets>
    <sheet name="FORMATO 5 DISCI 22-04-24" sheetId="1" r:id="rId1"/>
  </sheets>
  <externalReferences>
    <externalReference r:id="rId2"/>
  </externalReferences>
  <definedNames>
    <definedName name="_xlnm.Print_Area" localSheetId="0">'FORMATO 5 DISCI 22-04-24'!$B$1:$J$77</definedName>
    <definedName name="JR_PAGE_ANCHOR_0_1" localSheetId="0">#REF!</definedName>
    <definedName name="JR_PAGE_ANCHOR_0_1">#REF!</definedName>
    <definedName name="_xlnm.Print_Titles" localSheetId="0">'FORMATO 5 DISCI 22-04-24'!$1:$8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J77" i="1" s="1"/>
  <c r="H77" i="1"/>
  <c r="E77" i="1"/>
  <c r="J75" i="1"/>
  <c r="I75" i="1"/>
  <c r="G75" i="1"/>
  <c r="G77" i="1" s="1"/>
  <c r="J71" i="1"/>
  <c r="I70" i="1"/>
  <c r="J70" i="1" s="1"/>
  <c r="G70" i="1"/>
  <c r="H69" i="1"/>
  <c r="G69" i="1"/>
  <c r="E69" i="1"/>
  <c r="J68" i="1"/>
  <c r="J65" i="1"/>
  <c r="J63" i="1"/>
  <c r="J62" i="1"/>
  <c r="G61" i="1"/>
  <c r="E61" i="1"/>
  <c r="J61" i="1" s="1"/>
  <c r="I60" i="1"/>
  <c r="J60" i="1" s="1"/>
  <c r="G60" i="1"/>
  <c r="J59" i="1"/>
  <c r="G59" i="1"/>
  <c r="J58" i="1"/>
  <c r="G58" i="1"/>
  <c r="J57" i="1"/>
  <c r="I57" i="1"/>
  <c r="G57" i="1"/>
  <c r="I56" i="1"/>
  <c r="J56" i="1" s="1"/>
  <c r="H56" i="1"/>
  <c r="G56" i="1"/>
  <c r="E56" i="1"/>
  <c r="J55" i="1"/>
  <c r="I55" i="1"/>
  <c r="G55" i="1"/>
  <c r="I54" i="1"/>
  <c r="J54" i="1" s="1"/>
  <c r="G54" i="1"/>
  <c r="J53" i="1"/>
  <c r="I53" i="1"/>
  <c r="G53" i="1"/>
  <c r="I52" i="1"/>
  <c r="J52" i="1" s="1"/>
  <c r="G52" i="1"/>
  <c r="J51" i="1"/>
  <c r="I51" i="1"/>
  <c r="G51" i="1"/>
  <c r="I50" i="1"/>
  <c r="J50" i="1" s="1"/>
  <c r="G50" i="1"/>
  <c r="J49" i="1"/>
  <c r="I49" i="1"/>
  <c r="G49" i="1"/>
  <c r="G47" i="1" s="1"/>
  <c r="G67" i="1" s="1"/>
  <c r="I48" i="1"/>
  <c r="J48" i="1" s="1"/>
  <c r="G48" i="1"/>
  <c r="H47" i="1"/>
  <c r="H67" i="1" s="1"/>
  <c r="E47" i="1"/>
  <c r="E67" i="1" s="1"/>
  <c r="J41" i="1"/>
  <c r="I41" i="1"/>
  <c r="G41" i="1"/>
  <c r="J40" i="1"/>
  <c r="G40" i="1"/>
  <c r="I39" i="1"/>
  <c r="J39" i="1" s="1"/>
  <c r="H39" i="1"/>
  <c r="G39" i="1"/>
  <c r="E39" i="1"/>
  <c r="J38" i="1"/>
  <c r="J37" i="1" s="1"/>
  <c r="I38" i="1"/>
  <c r="G38" i="1"/>
  <c r="G37" i="1" s="1"/>
  <c r="I37" i="1"/>
  <c r="E37" i="1"/>
  <c r="I36" i="1"/>
  <c r="J36" i="1" s="1"/>
  <c r="G36" i="1"/>
  <c r="J35" i="1"/>
  <c r="I35" i="1"/>
  <c r="G35" i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J30" i="1" s="1"/>
  <c r="H30" i="1"/>
  <c r="G30" i="1"/>
  <c r="E30" i="1"/>
  <c r="J29" i="1"/>
  <c r="I29" i="1"/>
  <c r="G29" i="1"/>
  <c r="I28" i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J24" i="1"/>
  <c r="I24" i="1"/>
  <c r="G24" i="1"/>
  <c r="G23" i="1"/>
  <c r="H23" i="1" s="1"/>
  <c r="I22" i="1"/>
  <c r="J22" i="1" s="1"/>
  <c r="G22" i="1"/>
  <c r="J21" i="1"/>
  <c r="I21" i="1"/>
  <c r="G21" i="1"/>
  <c r="I20" i="1"/>
  <c r="J20" i="1" s="1"/>
  <c r="G20" i="1"/>
  <c r="J19" i="1"/>
  <c r="I19" i="1"/>
  <c r="G19" i="1"/>
  <c r="G18" i="1"/>
  <c r="E18" i="1"/>
  <c r="E43" i="1" s="1"/>
  <c r="E72" i="1" s="1"/>
  <c r="J17" i="1"/>
  <c r="I17" i="1"/>
  <c r="G17" i="1"/>
  <c r="I16" i="1"/>
  <c r="J16" i="1" s="1"/>
  <c r="G16" i="1"/>
  <c r="J15" i="1"/>
  <c r="I15" i="1"/>
  <c r="G15" i="1"/>
  <c r="I14" i="1"/>
  <c r="J14" i="1" s="1"/>
  <c r="G14" i="1"/>
  <c r="J13" i="1"/>
  <c r="I13" i="1"/>
  <c r="G13" i="1"/>
  <c r="I12" i="1"/>
  <c r="J11" i="1"/>
  <c r="I11" i="1"/>
  <c r="G11" i="1"/>
  <c r="G43" i="1" s="1"/>
  <c r="G72" i="1" s="1"/>
  <c r="H18" i="1" l="1"/>
  <c r="I23" i="1"/>
  <c r="J23" i="1" s="1"/>
  <c r="I47" i="1"/>
  <c r="I69" i="1"/>
  <c r="J69" i="1" s="1"/>
  <c r="I67" i="1" l="1"/>
  <c r="J67" i="1" s="1"/>
  <c r="J47" i="1"/>
  <c r="H43" i="1"/>
  <c r="H72" i="1" s="1"/>
  <c r="I18" i="1"/>
  <c r="J18" i="1" l="1"/>
  <c r="I43" i="1"/>
  <c r="J43" i="1" l="1"/>
  <c r="I72" i="1"/>
  <c r="J72" i="1" s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<sst xmlns="http://schemas.openxmlformats.org/spreadsheetml/2006/main" count="76" uniqueCount="76">
  <si>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</si>
  <si>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</si>
  <si>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</si>
  <si>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Marzo de 2024</t>
  </si>
  <si>
    <t>Cifras Preliminares</t>
  </si>
  <si>
    <t>(Miles de pesos)</t>
  </si>
  <si>
    <t>Concepto
 ©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</si>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</sst>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5" fillId="0" borderId="0" xfId="0" applyNumberFormat="1" applyFont="1"/>
    <xf numFmtId="164" fontId="2" fillId="0" borderId="0" xfId="0" applyNumberFormat="1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LDF "/>
      <sheetName val="Formato 3 LDF OA"/>
      <sheetName val="Formato 3 LDF SC"/>
      <sheetName val="FORMATO 4 LDF DIC "/>
      <sheetName val="FORMATO 5 DISCI 22-04-24"/>
      <sheetName val="FORMATO 6a LDF DIC"/>
      <sheetName val="FORMATO 6b LDF  DIC"/>
      <sheetName val="Formato 6c  LDF DIC"/>
      <sheetName val="Formato 6d MARZ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B9B9-DD33-47A2-AD24-6E5F82A35B3B}">
  <sheetPr>
    <tabColor rgb="FFC00000"/>
  </sheetPr>
  <dimension ref="A1:WVS83"/>
  <sheetViews>
    <sheetView showGridLines="0" tabSelected="1" zoomScaleNormal="100" workbookViewId="0">
      <selection activeCell="C16" sqref="C16:D16"/>
    </sheetView>
  </sheetViews>
  <sheetFormatPr baseColWidth="10" defaultColWidth="0" defaultRowHeight="14.25" zeroHeight="1" x14ac:dyDescent="0.2"/>
  <cols>
    <col min="1" max="2" width="2.7109375" style="2" customWidth="1"/>
    <col min="3" max="3" width="2.7109375" style="54" customWidth="1"/>
    <col min="4" max="4" width="52.42578125" style="54" customWidth="1"/>
    <col min="5" max="5" width="15" style="2" bestFit="1" customWidth="1"/>
    <col min="6" max="7" width="12.7109375" style="2" customWidth="1"/>
    <col min="8" max="8" width="14.7109375" style="2" customWidth="1"/>
    <col min="9" max="9" width="15.28515625" style="2" customWidth="1"/>
    <col min="10" max="10" width="14.7109375" style="2" customWidth="1"/>
    <col min="11" max="13" width="12.7109375" style="2" customWidth="1"/>
    <col min="14" max="14" width="14.7109375" style="2" customWidth="1"/>
    <col min="15" max="15" width="12.7109375" style="2" customWidth="1"/>
    <col min="16" max="16" width="14.7109375" style="2" customWidth="1"/>
    <col min="17" max="17" width="2.7109375" style="2" customWidth="1"/>
    <col min="18" max="19" width="11.42578125" style="2" hidden="1" customWidth="1"/>
    <col min="20" max="262" width="11.42578125" style="2" hidden="1"/>
    <col min="263" max="265" width="2.7109375" style="2" customWidth="1"/>
    <col min="266" max="266" width="50.7109375" style="2" customWidth="1"/>
    <col min="267" max="269" width="12.7109375" style="2" customWidth="1"/>
    <col min="270" max="270" width="14.7109375" style="2" customWidth="1"/>
    <col min="271" max="271" width="12.7109375" style="2" customWidth="1"/>
    <col min="272" max="272" width="14.7109375" style="2" customWidth="1"/>
    <col min="273" max="273" width="2.7109375" style="2" customWidth="1"/>
    <col min="274" max="275" width="11.42578125" style="2" hidden="1" customWidth="1"/>
    <col min="276" max="518" width="11.42578125" style="2" hidden="1"/>
    <col min="519" max="521" width="2.7109375" style="2" customWidth="1"/>
    <col min="522" max="522" width="50.7109375" style="2" customWidth="1"/>
    <col min="523" max="525" width="12.7109375" style="2" customWidth="1"/>
    <col min="526" max="526" width="14.7109375" style="2" customWidth="1"/>
    <col min="527" max="527" width="12.7109375" style="2" customWidth="1"/>
    <col min="528" max="528" width="14.7109375" style="2" customWidth="1"/>
    <col min="529" max="529" width="2.7109375" style="2" customWidth="1"/>
    <col min="530" max="531" width="11.42578125" style="2" hidden="1" customWidth="1"/>
    <col min="532" max="774" width="11.42578125" style="2" hidden="1"/>
    <col min="775" max="777" width="2.7109375" style="2" customWidth="1"/>
    <col min="778" max="778" width="50.7109375" style="2" customWidth="1"/>
    <col min="779" max="781" width="12.7109375" style="2" customWidth="1"/>
    <col min="782" max="782" width="14.7109375" style="2" customWidth="1"/>
    <col min="783" max="783" width="12.7109375" style="2" customWidth="1"/>
    <col min="784" max="784" width="14.7109375" style="2" customWidth="1"/>
    <col min="785" max="785" width="2.7109375" style="2" customWidth="1"/>
    <col min="786" max="787" width="11.42578125" style="2" hidden="1" customWidth="1"/>
    <col min="788" max="1030" width="11.42578125" style="2" hidden="1"/>
    <col min="1031" max="1033" width="2.7109375" style="2" customWidth="1"/>
    <col min="1034" max="1034" width="50.7109375" style="2" customWidth="1"/>
    <col min="1035" max="1037" width="12.7109375" style="2" customWidth="1"/>
    <col min="1038" max="1038" width="14.7109375" style="2" customWidth="1"/>
    <col min="1039" max="1039" width="12.7109375" style="2" customWidth="1"/>
    <col min="1040" max="1040" width="14.7109375" style="2" customWidth="1"/>
    <col min="1041" max="1041" width="2.7109375" style="2" customWidth="1"/>
    <col min="1042" max="1043" width="11.42578125" style="2" hidden="1" customWidth="1"/>
    <col min="1044" max="1286" width="11.42578125" style="2" hidden="1"/>
    <col min="1287" max="1289" width="2.7109375" style="2" customWidth="1"/>
    <col min="1290" max="1290" width="50.7109375" style="2" customWidth="1"/>
    <col min="1291" max="1293" width="12.7109375" style="2" customWidth="1"/>
    <col min="1294" max="1294" width="14.7109375" style="2" customWidth="1"/>
    <col min="1295" max="1295" width="12.7109375" style="2" customWidth="1"/>
    <col min="1296" max="1296" width="14.7109375" style="2" customWidth="1"/>
    <col min="1297" max="1297" width="2.7109375" style="2" customWidth="1"/>
    <col min="1298" max="1299" width="11.42578125" style="2" hidden="1" customWidth="1"/>
    <col min="1300" max="1542" width="11.42578125" style="2" hidden="1"/>
    <col min="1543" max="1545" width="2.7109375" style="2" customWidth="1"/>
    <col min="1546" max="1546" width="50.7109375" style="2" customWidth="1"/>
    <col min="1547" max="1549" width="12.7109375" style="2" customWidth="1"/>
    <col min="1550" max="1550" width="14.7109375" style="2" customWidth="1"/>
    <col min="1551" max="1551" width="12.7109375" style="2" customWidth="1"/>
    <col min="1552" max="1552" width="14.7109375" style="2" customWidth="1"/>
    <col min="1553" max="1553" width="2.7109375" style="2" customWidth="1"/>
    <col min="1554" max="1555" width="11.42578125" style="2" hidden="1" customWidth="1"/>
    <col min="1556" max="1798" width="11.42578125" style="2" hidden="1"/>
    <col min="1799" max="1801" width="2.7109375" style="2" customWidth="1"/>
    <col min="1802" max="1802" width="50.7109375" style="2" customWidth="1"/>
    <col min="1803" max="1805" width="12.7109375" style="2" customWidth="1"/>
    <col min="1806" max="1806" width="14.7109375" style="2" customWidth="1"/>
    <col min="1807" max="1807" width="12.7109375" style="2" customWidth="1"/>
    <col min="1808" max="1808" width="14.7109375" style="2" customWidth="1"/>
    <col min="1809" max="1809" width="2.7109375" style="2" customWidth="1"/>
    <col min="1810" max="1811" width="11.42578125" style="2" hidden="1" customWidth="1"/>
    <col min="1812" max="2054" width="11.42578125" style="2" hidden="1"/>
    <col min="2055" max="2057" width="2.7109375" style="2" customWidth="1"/>
    <col min="2058" max="2058" width="50.7109375" style="2" customWidth="1"/>
    <col min="2059" max="2061" width="12.7109375" style="2" customWidth="1"/>
    <col min="2062" max="2062" width="14.7109375" style="2" customWidth="1"/>
    <col min="2063" max="2063" width="12.7109375" style="2" customWidth="1"/>
    <col min="2064" max="2064" width="14.7109375" style="2" customWidth="1"/>
    <col min="2065" max="2065" width="2.7109375" style="2" customWidth="1"/>
    <col min="2066" max="2067" width="11.42578125" style="2" hidden="1" customWidth="1"/>
    <col min="2068" max="2310" width="11.42578125" style="2" hidden="1"/>
    <col min="2311" max="2313" width="2.7109375" style="2" customWidth="1"/>
    <col min="2314" max="2314" width="50.7109375" style="2" customWidth="1"/>
    <col min="2315" max="2317" width="12.7109375" style="2" customWidth="1"/>
    <col min="2318" max="2318" width="14.7109375" style="2" customWidth="1"/>
    <col min="2319" max="2319" width="12.7109375" style="2" customWidth="1"/>
    <col min="2320" max="2320" width="14.7109375" style="2" customWidth="1"/>
    <col min="2321" max="2321" width="2.7109375" style="2" customWidth="1"/>
    <col min="2322" max="2323" width="11.42578125" style="2" hidden="1" customWidth="1"/>
    <col min="2324" max="2566" width="11.42578125" style="2" hidden="1"/>
    <col min="2567" max="2569" width="2.7109375" style="2" customWidth="1"/>
    <col min="2570" max="2570" width="50.7109375" style="2" customWidth="1"/>
    <col min="2571" max="2573" width="12.7109375" style="2" customWidth="1"/>
    <col min="2574" max="2574" width="14.7109375" style="2" customWidth="1"/>
    <col min="2575" max="2575" width="12.7109375" style="2" customWidth="1"/>
    <col min="2576" max="2576" width="14.7109375" style="2" customWidth="1"/>
    <col min="2577" max="2577" width="2.7109375" style="2" customWidth="1"/>
    <col min="2578" max="2579" width="11.42578125" style="2" hidden="1" customWidth="1"/>
    <col min="2580" max="2822" width="11.42578125" style="2" hidden="1"/>
    <col min="2823" max="2825" width="2.7109375" style="2" customWidth="1"/>
    <col min="2826" max="2826" width="50.7109375" style="2" customWidth="1"/>
    <col min="2827" max="2829" width="12.7109375" style="2" customWidth="1"/>
    <col min="2830" max="2830" width="14.7109375" style="2" customWidth="1"/>
    <col min="2831" max="2831" width="12.7109375" style="2" customWidth="1"/>
    <col min="2832" max="2832" width="14.7109375" style="2" customWidth="1"/>
    <col min="2833" max="2833" width="2.7109375" style="2" customWidth="1"/>
    <col min="2834" max="2835" width="11.42578125" style="2" hidden="1" customWidth="1"/>
    <col min="2836" max="3078" width="11.42578125" style="2" hidden="1"/>
    <col min="3079" max="3081" width="2.7109375" style="2" customWidth="1"/>
    <col min="3082" max="3082" width="50.7109375" style="2" customWidth="1"/>
    <col min="3083" max="3085" width="12.7109375" style="2" customWidth="1"/>
    <col min="3086" max="3086" width="14.7109375" style="2" customWidth="1"/>
    <col min="3087" max="3087" width="12.7109375" style="2" customWidth="1"/>
    <col min="3088" max="3088" width="14.7109375" style="2" customWidth="1"/>
    <col min="3089" max="3089" width="2.7109375" style="2" customWidth="1"/>
    <col min="3090" max="3091" width="11.42578125" style="2" hidden="1" customWidth="1"/>
    <col min="3092" max="3334" width="11.42578125" style="2" hidden="1"/>
    <col min="3335" max="3337" width="2.7109375" style="2" customWidth="1"/>
    <col min="3338" max="3338" width="50.7109375" style="2" customWidth="1"/>
    <col min="3339" max="3341" width="12.7109375" style="2" customWidth="1"/>
    <col min="3342" max="3342" width="14.7109375" style="2" customWidth="1"/>
    <col min="3343" max="3343" width="12.7109375" style="2" customWidth="1"/>
    <col min="3344" max="3344" width="14.7109375" style="2" customWidth="1"/>
    <col min="3345" max="3345" width="2.7109375" style="2" customWidth="1"/>
    <col min="3346" max="3347" width="11.42578125" style="2" hidden="1" customWidth="1"/>
    <col min="3348" max="3590" width="11.42578125" style="2" hidden="1"/>
    <col min="3591" max="3593" width="2.7109375" style="2" customWidth="1"/>
    <col min="3594" max="3594" width="50.7109375" style="2" customWidth="1"/>
    <col min="3595" max="3597" width="12.7109375" style="2" customWidth="1"/>
    <col min="3598" max="3598" width="14.7109375" style="2" customWidth="1"/>
    <col min="3599" max="3599" width="12.7109375" style="2" customWidth="1"/>
    <col min="3600" max="3600" width="14.7109375" style="2" customWidth="1"/>
    <col min="3601" max="3601" width="2.7109375" style="2" customWidth="1"/>
    <col min="3602" max="3603" width="11.42578125" style="2" hidden="1" customWidth="1"/>
    <col min="3604" max="3846" width="11.42578125" style="2" hidden="1"/>
    <col min="3847" max="3849" width="2.7109375" style="2" customWidth="1"/>
    <col min="3850" max="3850" width="50.7109375" style="2" customWidth="1"/>
    <col min="3851" max="3853" width="12.7109375" style="2" customWidth="1"/>
    <col min="3854" max="3854" width="14.7109375" style="2" customWidth="1"/>
    <col min="3855" max="3855" width="12.7109375" style="2" customWidth="1"/>
    <col min="3856" max="3856" width="14.7109375" style="2" customWidth="1"/>
    <col min="3857" max="3857" width="2.7109375" style="2" customWidth="1"/>
    <col min="3858" max="3859" width="11.42578125" style="2" hidden="1" customWidth="1"/>
    <col min="3860" max="4102" width="11.42578125" style="2" hidden="1"/>
    <col min="4103" max="4105" width="2.7109375" style="2" customWidth="1"/>
    <col min="4106" max="4106" width="50.7109375" style="2" customWidth="1"/>
    <col min="4107" max="4109" width="12.7109375" style="2" customWidth="1"/>
    <col min="4110" max="4110" width="14.7109375" style="2" customWidth="1"/>
    <col min="4111" max="4111" width="12.7109375" style="2" customWidth="1"/>
    <col min="4112" max="4112" width="14.7109375" style="2" customWidth="1"/>
    <col min="4113" max="4113" width="2.7109375" style="2" customWidth="1"/>
    <col min="4114" max="4115" width="11.42578125" style="2" hidden="1" customWidth="1"/>
    <col min="4116" max="4358" width="11.42578125" style="2" hidden="1"/>
    <col min="4359" max="4361" width="2.7109375" style="2" customWidth="1"/>
    <col min="4362" max="4362" width="50.7109375" style="2" customWidth="1"/>
    <col min="4363" max="4365" width="12.7109375" style="2" customWidth="1"/>
    <col min="4366" max="4366" width="14.7109375" style="2" customWidth="1"/>
    <col min="4367" max="4367" width="12.7109375" style="2" customWidth="1"/>
    <col min="4368" max="4368" width="14.7109375" style="2" customWidth="1"/>
    <col min="4369" max="4369" width="2.7109375" style="2" customWidth="1"/>
    <col min="4370" max="4371" width="11.42578125" style="2" hidden="1" customWidth="1"/>
    <col min="4372" max="4614" width="11.42578125" style="2" hidden="1"/>
    <col min="4615" max="4617" width="2.7109375" style="2" customWidth="1"/>
    <col min="4618" max="4618" width="50.7109375" style="2" customWidth="1"/>
    <col min="4619" max="4621" width="12.7109375" style="2" customWidth="1"/>
    <col min="4622" max="4622" width="14.7109375" style="2" customWidth="1"/>
    <col min="4623" max="4623" width="12.7109375" style="2" customWidth="1"/>
    <col min="4624" max="4624" width="14.7109375" style="2" customWidth="1"/>
    <col min="4625" max="4625" width="2.7109375" style="2" customWidth="1"/>
    <col min="4626" max="4627" width="11.42578125" style="2" hidden="1" customWidth="1"/>
    <col min="4628" max="4870" width="11.42578125" style="2" hidden="1"/>
    <col min="4871" max="4873" width="2.7109375" style="2" customWidth="1"/>
    <col min="4874" max="4874" width="50.7109375" style="2" customWidth="1"/>
    <col min="4875" max="4877" width="12.7109375" style="2" customWidth="1"/>
    <col min="4878" max="4878" width="14.7109375" style="2" customWidth="1"/>
    <col min="4879" max="4879" width="12.7109375" style="2" customWidth="1"/>
    <col min="4880" max="4880" width="14.7109375" style="2" customWidth="1"/>
    <col min="4881" max="4881" width="2.7109375" style="2" customWidth="1"/>
    <col min="4882" max="4883" width="11.42578125" style="2" hidden="1" customWidth="1"/>
    <col min="4884" max="5126" width="11.42578125" style="2" hidden="1"/>
    <col min="5127" max="5129" width="2.7109375" style="2" customWidth="1"/>
    <col min="5130" max="5130" width="50.7109375" style="2" customWidth="1"/>
    <col min="5131" max="5133" width="12.7109375" style="2" customWidth="1"/>
    <col min="5134" max="5134" width="14.7109375" style="2" customWidth="1"/>
    <col min="5135" max="5135" width="12.7109375" style="2" customWidth="1"/>
    <col min="5136" max="5136" width="14.7109375" style="2" customWidth="1"/>
    <col min="5137" max="5137" width="2.7109375" style="2" customWidth="1"/>
    <col min="5138" max="5139" width="11.42578125" style="2" hidden="1" customWidth="1"/>
    <col min="5140" max="5382" width="11.42578125" style="2" hidden="1"/>
    <col min="5383" max="5385" width="2.7109375" style="2" customWidth="1"/>
    <col min="5386" max="5386" width="50.7109375" style="2" customWidth="1"/>
    <col min="5387" max="5389" width="12.7109375" style="2" customWidth="1"/>
    <col min="5390" max="5390" width="14.7109375" style="2" customWidth="1"/>
    <col min="5391" max="5391" width="12.7109375" style="2" customWidth="1"/>
    <col min="5392" max="5392" width="14.7109375" style="2" customWidth="1"/>
    <col min="5393" max="5393" width="2.7109375" style="2" customWidth="1"/>
    <col min="5394" max="5395" width="11.42578125" style="2" hidden="1" customWidth="1"/>
    <col min="5396" max="5638" width="11.42578125" style="2" hidden="1"/>
    <col min="5639" max="5641" width="2.7109375" style="2" customWidth="1"/>
    <col min="5642" max="5642" width="50.7109375" style="2" customWidth="1"/>
    <col min="5643" max="5645" width="12.7109375" style="2" customWidth="1"/>
    <col min="5646" max="5646" width="14.7109375" style="2" customWidth="1"/>
    <col min="5647" max="5647" width="12.7109375" style="2" customWidth="1"/>
    <col min="5648" max="5648" width="14.7109375" style="2" customWidth="1"/>
    <col min="5649" max="5649" width="2.7109375" style="2" customWidth="1"/>
    <col min="5650" max="5651" width="11.42578125" style="2" hidden="1" customWidth="1"/>
    <col min="5652" max="5894" width="11.42578125" style="2" hidden="1"/>
    <col min="5895" max="5897" width="2.7109375" style="2" customWidth="1"/>
    <col min="5898" max="5898" width="50.7109375" style="2" customWidth="1"/>
    <col min="5899" max="5901" width="12.7109375" style="2" customWidth="1"/>
    <col min="5902" max="5902" width="14.7109375" style="2" customWidth="1"/>
    <col min="5903" max="5903" width="12.7109375" style="2" customWidth="1"/>
    <col min="5904" max="5904" width="14.7109375" style="2" customWidth="1"/>
    <col min="5905" max="5905" width="2.7109375" style="2" customWidth="1"/>
    <col min="5906" max="5907" width="11.42578125" style="2" hidden="1" customWidth="1"/>
    <col min="5908" max="6150" width="11.42578125" style="2" hidden="1"/>
    <col min="6151" max="6153" width="2.7109375" style="2" customWidth="1"/>
    <col min="6154" max="6154" width="50.7109375" style="2" customWidth="1"/>
    <col min="6155" max="6157" width="12.7109375" style="2" customWidth="1"/>
    <col min="6158" max="6158" width="14.7109375" style="2" customWidth="1"/>
    <col min="6159" max="6159" width="12.7109375" style="2" customWidth="1"/>
    <col min="6160" max="6160" width="14.7109375" style="2" customWidth="1"/>
    <col min="6161" max="6161" width="2.7109375" style="2" customWidth="1"/>
    <col min="6162" max="6163" width="11.42578125" style="2" hidden="1" customWidth="1"/>
    <col min="6164" max="6406" width="11.42578125" style="2" hidden="1"/>
    <col min="6407" max="6409" width="2.7109375" style="2" customWidth="1"/>
    <col min="6410" max="6410" width="50.7109375" style="2" customWidth="1"/>
    <col min="6411" max="6413" width="12.7109375" style="2" customWidth="1"/>
    <col min="6414" max="6414" width="14.7109375" style="2" customWidth="1"/>
    <col min="6415" max="6415" width="12.7109375" style="2" customWidth="1"/>
    <col min="6416" max="6416" width="14.7109375" style="2" customWidth="1"/>
    <col min="6417" max="6417" width="2.7109375" style="2" customWidth="1"/>
    <col min="6418" max="6419" width="11.42578125" style="2" hidden="1" customWidth="1"/>
    <col min="6420" max="6662" width="11.42578125" style="2" hidden="1"/>
    <col min="6663" max="6665" width="2.7109375" style="2" customWidth="1"/>
    <col min="6666" max="6666" width="50.7109375" style="2" customWidth="1"/>
    <col min="6667" max="6669" width="12.7109375" style="2" customWidth="1"/>
    <col min="6670" max="6670" width="14.7109375" style="2" customWidth="1"/>
    <col min="6671" max="6671" width="12.7109375" style="2" customWidth="1"/>
    <col min="6672" max="6672" width="14.7109375" style="2" customWidth="1"/>
    <col min="6673" max="6673" width="2.7109375" style="2" customWidth="1"/>
    <col min="6674" max="6675" width="11.42578125" style="2" hidden="1" customWidth="1"/>
    <col min="6676" max="6918" width="11.42578125" style="2" hidden="1"/>
    <col min="6919" max="6921" width="2.7109375" style="2" customWidth="1"/>
    <col min="6922" max="6922" width="50.7109375" style="2" customWidth="1"/>
    <col min="6923" max="6925" width="12.7109375" style="2" customWidth="1"/>
    <col min="6926" max="6926" width="14.7109375" style="2" customWidth="1"/>
    <col min="6927" max="6927" width="12.7109375" style="2" customWidth="1"/>
    <col min="6928" max="6928" width="14.7109375" style="2" customWidth="1"/>
    <col min="6929" max="6929" width="2.7109375" style="2" customWidth="1"/>
    <col min="6930" max="6931" width="11.42578125" style="2" hidden="1" customWidth="1"/>
    <col min="6932" max="7174" width="11.42578125" style="2" hidden="1"/>
    <col min="7175" max="7177" width="2.7109375" style="2" customWidth="1"/>
    <col min="7178" max="7178" width="50.7109375" style="2" customWidth="1"/>
    <col min="7179" max="7181" width="12.7109375" style="2" customWidth="1"/>
    <col min="7182" max="7182" width="14.7109375" style="2" customWidth="1"/>
    <col min="7183" max="7183" width="12.7109375" style="2" customWidth="1"/>
    <col min="7184" max="7184" width="14.7109375" style="2" customWidth="1"/>
    <col min="7185" max="7185" width="2.7109375" style="2" customWidth="1"/>
    <col min="7186" max="7187" width="11.42578125" style="2" hidden="1" customWidth="1"/>
    <col min="7188" max="7430" width="11.42578125" style="2" hidden="1"/>
    <col min="7431" max="7433" width="2.7109375" style="2" customWidth="1"/>
    <col min="7434" max="7434" width="50.7109375" style="2" customWidth="1"/>
    <col min="7435" max="7437" width="12.7109375" style="2" customWidth="1"/>
    <col min="7438" max="7438" width="14.7109375" style="2" customWidth="1"/>
    <col min="7439" max="7439" width="12.7109375" style="2" customWidth="1"/>
    <col min="7440" max="7440" width="14.7109375" style="2" customWidth="1"/>
    <col min="7441" max="7441" width="2.7109375" style="2" customWidth="1"/>
    <col min="7442" max="7443" width="11.42578125" style="2" hidden="1" customWidth="1"/>
    <col min="7444" max="7686" width="11.42578125" style="2" hidden="1"/>
    <col min="7687" max="7689" width="2.7109375" style="2" customWidth="1"/>
    <col min="7690" max="7690" width="50.7109375" style="2" customWidth="1"/>
    <col min="7691" max="7693" width="12.7109375" style="2" customWidth="1"/>
    <col min="7694" max="7694" width="14.7109375" style="2" customWidth="1"/>
    <col min="7695" max="7695" width="12.7109375" style="2" customWidth="1"/>
    <col min="7696" max="7696" width="14.7109375" style="2" customWidth="1"/>
    <col min="7697" max="7697" width="2.7109375" style="2" customWidth="1"/>
    <col min="7698" max="7699" width="11.42578125" style="2" hidden="1" customWidth="1"/>
    <col min="7700" max="7942" width="11.42578125" style="2" hidden="1"/>
    <col min="7943" max="7945" width="2.7109375" style="2" customWidth="1"/>
    <col min="7946" max="7946" width="50.7109375" style="2" customWidth="1"/>
    <col min="7947" max="7949" width="12.7109375" style="2" customWidth="1"/>
    <col min="7950" max="7950" width="14.7109375" style="2" customWidth="1"/>
    <col min="7951" max="7951" width="12.7109375" style="2" customWidth="1"/>
    <col min="7952" max="7952" width="14.7109375" style="2" customWidth="1"/>
    <col min="7953" max="7953" width="2.7109375" style="2" customWidth="1"/>
    <col min="7954" max="7955" width="11.42578125" style="2" hidden="1" customWidth="1"/>
    <col min="7956" max="8198" width="11.42578125" style="2" hidden="1"/>
    <col min="8199" max="8201" width="2.7109375" style="2" customWidth="1"/>
    <col min="8202" max="8202" width="50.7109375" style="2" customWidth="1"/>
    <col min="8203" max="8205" width="12.7109375" style="2" customWidth="1"/>
    <col min="8206" max="8206" width="14.7109375" style="2" customWidth="1"/>
    <col min="8207" max="8207" width="12.7109375" style="2" customWidth="1"/>
    <col min="8208" max="8208" width="14.7109375" style="2" customWidth="1"/>
    <col min="8209" max="8209" width="2.7109375" style="2" customWidth="1"/>
    <col min="8210" max="8211" width="11.42578125" style="2" hidden="1" customWidth="1"/>
    <col min="8212" max="8454" width="11.42578125" style="2" hidden="1"/>
    <col min="8455" max="8457" width="2.7109375" style="2" customWidth="1"/>
    <col min="8458" max="8458" width="50.7109375" style="2" customWidth="1"/>
    <col min="8459" max="8461" width="12.7109375" style="2" customWidth="1"/>
    <col min="8462" max="8462" width="14.7109375" style="2" customWidth="1"/>
    <col min="8463" max="8463" width="12.7109375" style="2" customWidth="1"/>
    <col min="8464" max="8464" width="14.7109375" style="2" customWidth="1"/>
    <col min="8465" max="8465" width="2.7109375" style="2" customWidth="1"/>
    <col min="8466" max="8467" width="11.42578125" style="2" hidden="1" customWidth="1"/>
    <col min="8468" max="8710" width="11.42578125" style="2" hidden="1"/>
    <col min="8711" max="8713" width="2.7109375" style="2" customWidth="1"/>
    <col min="8714" max="8714" width="50.7109375" style="2" customWidth="1"/>
    <col min="8715" max="8717" width="12.7109375" style="2" customWidth="1"/>
    <col min="8718" max="8718" width="14.7109375" style="2" customWidth="1"/>
    <col min="8719" max="8719" width="12.7109375" style="2" customWidth="1"/>
    <col min="8720" max="8720" width="14.7109375" style="2" customWidth="1"/>
    <col min="8721" max="8721" width="2.7109375" style="2" customWidth="1"/>
    <col min="8722" max="8723" width="11.42578125" style="2" hidden="1" customWidth="1"/>
    <col min="8724" max="8966" width="11.42578125" style="2" hidden="1"/>
    <col min="8967" max="8969" width="2.7109375" style="2" customWidth="1"/>
    <col min="8970" max="8970" width="50.7109375" style="2" customWidth="1"/>
    <col min="8971" max="8973" width="12.7109375" style="2" customWidth="1"/>
    <col min="8974" max="8974" width="14.7109375" style="2" customWidth="1"/>
    <col min="8975" max="8975" width="12.7109375" style="2" customWidth="1"/>
    <col min="8976" max="8976" width="14.7109375" style="2" customWidth="1"/>
    <col min="8977" max="8977" width="2.7109375" style="2" customWidth="1"/>
    <col min="8978" max="8979" width="11.42578125" style="2" hidden="1" customWidth="1"/>
    <col min="8980" max="9222" width="11.42578125" style="2" hidden="1"/>
    <col min="9223" max="9225" width="2.7109375" style="2" customWidth="1"/>
    <col min="9226" max="9226" width="50.7109375" style="2" customWidth="1"/>
    <col min="9227" max="9229" width="12.7109375" style="2" customWidth="1"/>
    <col min="9230" max="9230" width="14.7109375" style="2" customWidth="1"/>
    <col min="9231" max="9231" width="12.7109375" style="2" customWidth="1"/>
    <col min="9232" max="9232" width="14.7109375" style="2" customWidth="1"/>
    <col min="9233" max="9233" width="2.7109375" style="2" customWidth="1"/>
    <col min="9234" max="9235" width="11.42578125" style="2" hidden="1" customWidth="1"/>
    <col min="9236" max="9478" width="11.42578125" style="2" hidden="1"/>
    <col min="9479" max="9481" width="2.7109375" style="2" customWidth="1"/>
    <col min="9482" max="9482" width="50.7109375" style="2" customWidth="1"/>
    <col min="9483" max="9485" width="12.7109375" style="2" customWidth="1"/>
    <col min="9486" max="9486" width="14.7109375" style="2" customWidth="1"/>
    <col min="9487" max="9487" width="12.7109375" style="2" customWidth="1"/>
    <col min="9488" max="9488" width="14.7109375" style="2" customWidth="1"/>
    <col min="9489" max="9489" width="2.7109375" style="2" customWidth="1"/>
    <col min="9490" max="9491" width="11.42578125" style="2" hidden="1" customWidth="1"/>
    <col min="9492" max="9734" width="11.42578125" style="2" hidden="1"/>
    <col min="9735" max="9737" width="2.7109375" style="2" customWidth="1"/>
    <col min="9738" max="9738" width="50.7109375" style="2" customWidth="1"/>
    <col min="9739" max="9741" width="12.7109375" style="2" customWidth="1"/>
    <col min="9742" max="9742" width="14.7109375" style="2" customWidth="1"/>
    <col min="9743" max="9743" width="12.7109375" style="2" customWidth="1"/>
    <col min="9744" max="9744" width="14.7109375" style="2" customWidth="1"/>
    <col min="9745" max="9745" width="2.7109375" style="2" customWidth="1"/>
    <col min="9746" max="9747" width="11.42578125" style="2" hidden="1" customWidth="1"/>
    <col min="9748" max="9990" width="11.42578125" style="2" hidden="1"/>
    <col min="9991" max="9993" width="2.7109375" style="2" customWidth="1"/>
    <col min="9994" max="9994" width="50.7109375" style="2" customWidth="1"/>
    <col min="9995" max="9997" width="12.7109375" style="2" customWidth="1"/>
    <col min="9998" max="9998" width="14.7109375" style="2" customWidth="1"/>
    <col min="9999" max="9999" width="12.7109375" style="2" customWidth="1"/>
    <col min="10000" max="10000" width="14.7109375" style="2" customWidth="1"/>
    <col min="10001" max="10001" width="2.7109375" style="2" customWidth="1"/>
    <col min="10002" max="10003" width="11.42578125" style="2" hidden="1" customWidth="1"/>
    <col min="10004" max="10246" width="11.42578125" style="2" hidden="1"/>
    <col min="10247" max="10249" width="2.7109375" style="2" customWidth="1"/>
    <col min="10250" max="10250" width="50.7109375" style="2" customWidth="1"/>
    <col min="10251" max="10253" width="12.7109375" style="2" customWidth="1"/>
    <col min="10254" max="10254" width="14.7109375" style="2" customWidth="1"/>
    <col min="10255" max="10255" width="12.7109375" style="2" customWidth="1"/>
    <col min="10256" max="10256" width="14.7109375" style="2" customWidth="1"/>
    <col min="10257" max="10257" width="2.7109375" style="2" customWidth="1"/>
    <col min="10258" max="10259" width="11.42578125" style="2" hidden="1" customWidth="1"/>
    <col min="10260" max="10502" width="11.42578125" style="2" hidden="1"/>
    <col min="10503" max="10505" width="2.7109375" style="2" customWidth="1"/>
    <col min="10506" max="10506" width="50.7109375" style="2" customWidth="1"/>
    <col min="10507" max="10509" width="12.7109375" style="2" customWidth="1"/>
    <col min="10510" max="10510" width="14.7109375" style="2" customWidth="1"/>
    <col min="10511" max="10511" width="12.7109375" style="2" customWidth="1"/>
    <col min="10512" max="10512" width="14.7109375" style="2" customWidth="1"/>
    <col min="10513" max="10513" width="2.7109375" style="2" customWidth="1"/>
    <col min="10514" max="10515" width="11.42578125" style="2" hidden="1" customWidth="1"/>
    <col min="10516" max="10758" width="11.42578125" style="2" hidden="1"/>
    <col min="10759" max="10761" width="2.7109375" style="2" customWidth="1"/>
    <col min="10762" max="10762" width="50.7109375" style="2" customWidth="1"/>
    <col min="10763" max="10765" width="12.7109375" style="2" customWidth="1"/>
    <col min="10766" max="10766" width="14.7109375" style="2" customWidth="1"/>
    <col min="10767" max="10767" width="12.7109375" style="2" customWidth="1"/>
    <col min="10768" max="10768" width="14.7109375" style="2" customWidth="1"/>
    <col min="10769" max="10769" width="2.7109375" style="2" customWidth="1"/>
    <col min="10770" max="10771" width="11.42578125" style="2" hidden="1" customWidth="1"/>
    <col min="10772" max="11014" width="11.42578125" style="2" hidden="1"/>
    <col min="11015" max="11017" width="2.7109375" style="2" customWidth="1"/>
    <col min="11018" max="11018" width="50.7109375" style="2" customWidth="1"/>
    <col min="11019" max="11021" width="12.7109375" style="2" customWidth="1"/>
    <col min="11022" max="11022" width="14.7109375" style="2" customWidth="1"/>
    <col min="11023" max="11023" width="12.7109375" style="2" customWidth="1"/>
    <col min="11024" max="11024" width="14.7109375" style="2" customWidth="1"/>
    <col min="11025" max="11025" width="2.7109375" style="2" customWidth="1"/>
    <col min="11026" max="11027" width="11.42578125" style="2" hidden="1" customWidth="1"/>
    <col min="11028" max="11270" width="11.42578125" style="2" hidden="1"/>
    <col min="11271" max="11273" width="2.7109375" style="2" customWidth="1"/>
    <col min="11274" max="11274" width="50.7109375" style="2" customWidth="1"/>
    <col min="11275" max="11277" width="12.7109375" style="2" customWidth="1"/>
    <col min="11278" max="11278" width="14.7109375" style="2" customWidth="1"/>
    <col min="11279" max="11279" width="12.7109375" style="2" customWidth="1"/>
    <col min="11280" max="11280" width="14.7109375" style="2" customWidth="1"/>
    <col min="11281" max="11281" width="2.7109375" style="2" customWidth="1"/>
    <col min="11282" max="11283" width="11.42578125" style="2" hidden="1" customWidth="1"/>
    <col min="11284" max="11526" width="11.42578125" style="2" hidden="1"/>
    <col min="11527" max="11529" width="2.7109375" style="2" customWidth="1"/>
    <col min="11530" max="11530" width="50.7109375" style="2" customWidth="1"/>
    <col min="11531" max="11533" width="12.7109375" style="2" customWidth="1"/>
    <col min="11534" max="11534" width="14.7109375" style="2" customWidth="1"/>
    <col min="11535" max="11535" width="12.7109375" style="2" customWidth="1"/>
    <col min="11536" max="11536" width="14.7109375" style="2" customWidth="1"/>
    <col min="11537" max="11537" width="2.7109375" style="2" customWidth="1"/>
    <col min="11538" max="11539" width="11.42578125" style="2" hidden="1" customWidth="1"/>
    <col min="11540" max="11782" width="11.42578125" style="2" hidden="1"/>
    <col min="11783" max="11785" width="2.7109375" style="2" customWidth="1"/>
    <col min="11786" max="11786" width="50.7109375" style="2" customWidth="1"/>
    <col min="11787" max="11789" width="12.7109375" style="2" customWidth="1"/>
    <col min="11790" max="11790" width="14.7109375" style="2" customWidth="1"/>
    <col min="11791" max="11791" width="12.7109375" style="2" customWidth="1"/>
    <col min="11792" max="11792" width="14.7109375" style="2" customWidth="1"/>
    <col min="11793" max="11793" width="2.7109375" style="2" customWidth="1"/>
    <col min="11794" max="11795" width="11.42578125" style="2" hidden="1" customWidth="1"/>
    <col min="11796" max="12038" width="11.42578125" style="2" hidden="1"/>
    <col min="12039" max="12041" width="2.7109375" style="2" customWidth="1"/>
    <col min="12042" max="12042" width="50.7109375" style="2" customWidth="1"/>
    <col min="12043" max="12045" width="12.7109375" style="2" customWidth="1"/>
    <col min="12046" max="12046" width="14.7109375" style="2" customWidth="1"/>
    <col min="12047" max="12047" width="12.7109375" style="2" customWidth="1"/>
    <col min="12048" max="12048" width="14.7109375" style="2" customWidth="1"/>
    <col min="12049" max="12049" width="2.7109375" style="2" customWidth="1"/>
    <col min="12050" max="12051" width="11.42578125" style="2" hidden="1" customWidth="1"/>
    <col min="12052" max="12294" width="11.42578125" style="2" hidden="1"/>
    <col min="12295" max="12297" width="2.7109375" style="2" customWidth="1"/>
    <col min="12298" max="12298" width="50.7109375" style="2" customWidth="1"/>
    <col min="12299" max="12301" width="12.7109375" style="2" customWidth="1"/>
    <col min="12302" max="12302" width="14.7109375" style="2" customWidth="1"/>
    <col min="12303" max="12303" width="12.7109375" style="2" customWidth="1"/>
    <col min="12304" max="12304" width="14.7109375" style="2" customWidth="1"/>
    <col min="12305" max="12305" width="2.7109375" style="2" customWidth="1"/>
    <col min="12306" max="12307" width="11.42578125" style="2" hidden="1" customWidth="1"/>
    <col min="12308" max="12550" width="11.42578125" style="2" hidden="1"/>
    <col min="12551" max="12553" width="2.7109375" style="2" customWidth="1"/>
    <col min="12554" max="12554" width="50.7109375" style="2" customWidth="1"/>
    <col min="12555" max="12557" width="12.7109375" style="2" customWidth="1"/>
    <col min="12558" max="12558" width="14.7109375" style="2" customWidth="1"/>
    <col min="12559" max="12559" width="12.7109375" style="2" customWidth="1"/>
    <col min="12560" max="12560" width="14.7109375" style="2" customWidth="1"/>
    <col min="12561" max="12561" width="2.7109375" style="2" customWidth="1"/>
    <col min="12562" max="12563" width="11.42578125" style="2" hidden="1" customWidth="1"/>
    <col min="12564" max="12806" width="11.42578125" style="2" hidden="1"/>
    <col min="12807" max="12809" width="2.7109375" style="2" customWidth="1"/>
    <col min="12810" max="12810" width="50.7109375" style="2" customWidth="1"/>
    <col min="12811" max="12813" width="12.7109375" style="2" customWidth="1"/>
    <col min="12814" max="12814" width="14.7109375" style="2" customWidth="1"/>
    <col min="12815" max="12815" width="12.7109375" style="2" customWidth="1"/>
    <col min="12816" max="12816" width="14.7109375" style="2" customWidth="1"/>
    <col min="12817" max="12817" width="2.7109375" style="2" customWidth="1"/>
    <col min="12818" max="12819" width="11.42578125" style="2" hidden="1" customWidth="1"/>
    <col min="12820" max="13062" width="11.42578125" style="2" hidden="1"/>
    <col min="13063" max="13065" width="2.7109375" style="2" customWidth="1"/>
    <col min="13066" max="13066" width="50.7109375" style="2" customWidth="1"/>
    <col min="13067" max="13069" width="12.7109375" style="2" customWidth="1"/>
    <col min="13070" max="13070" width="14.7109375" style="2" customWidth="1"/>
    <col min="13071" max="13071" width="12.7109375" style="2" customWidth="1"/>
    <col min="13072" max="13072" width="14.7109375" style="2" customWidth="1"/>
    <col min="13073" max="13073" width="2.7109375" style="2" customWidth="1"/>
    <col min="13074" max="13075" width="11.42578125" style="2" hidden="1" customWidth="1"/>
    <col min="13076" max="13318" width="11.42578125" style="2" hidden="1"/>
    <col min="13319" max="13321" width="2.7109375" style="2" customWidth="1"/>
    <col min="13322" max="13322" width="50.7109375" style="2" customWidth="1"/>
    <col min="13323" max="13325" width="12.7109375" style="2" customWidth="1"/>
    <col min="13326" max="13326" width="14.7109375" style="2" customWidth="1"/>
    <col min="13327" max="13327" width="12.7109375" style="2" customWidth="1"/>
    <col min="13328" max="13328" width="14.7109375" style="2" customWidth="1"/>
    <col min="13329" max="13329" width="2.7109375" style="2" customWidth="1"/>
    <col min="13330" max="13331" width="11.42578125" style="2" hidden="1" customWidth="1"/>
    <col min="13332" max="13574" width="11.42578125" style="2" hidden="1"/>
    <col min="13575" max="13577" width="2.7109375" style="2" customWidth="1"/>
    <col min="13578" max="13578" width="50.7109375" style="2" customWidth="1"/>
    <col min="13579" max="13581" width="12.7109375" style="2" customWidth="1"/>
    <col min="13582" max="13582" width="14.7109375" style="2" customWidth="1"/>
    <col min="13583" max="13583" width="12.7109375" style="2" customWidth="1"/>
    <col min="13584" max="13584" width="14.7109375" style="2" customWidth="1"/>
    <col min="13585" max="13585" width="2.7109375" style="2" customWidth="1"/>
    <col min="13586" max="13587" width="11.42578125" style="2" hidden="1" customWidth="1"/>
    <col min="13588" max="13830" width="11.42578125" style="2" hidden="1"/>
    <col min="13831" max="13833" width="2.7109375" style="2" customWidth="1"/>
    <col min="13834" max="13834" width="50.7109375" style="2" customWidth="1"/>
    <col min="13835" max="13837" width="12.7109375" style="2" customWidth="1"/>
    <col min="13838" max="13838" width="14.7109375" style="2" customWidth="1"/>
    <col min="13839" max="13839" width="12.7109375" style="2" customWidth="1"/>
    <col min="13840" max="13840" width="14.7109375" style="2" customWidth="1"/>
    <col min="13841" max="13841" width="2.7109375" style="2" customWidth="1"/>
    <col min="13842" max="13843" width="11.42578125" style="2" hidden="1" customWidth="1"/>
    <col min="13844" max="14086" width="11.42578125" style="2" hidden="1"/>
    <col min="14087" max="14089" width="2.7109375" style="2" customWidth="1"/>
    <col min="14090" max="14090" width="50.7109375" style="2" customWidth="1"/>
    <col min="14091" max="14093" width="12.7109375" style="2" customWidth="1"/>
    <col min="14094" max="14094" width="14.7109375" style="2" customWidth="1"/>
    <col min="14095" max="14095" width="12.7109375" style="2" customWidth="1"/>
    <col min="14096" max="14096" width="14.7109375" style="2" customWidth="1"/>
    <col min="14097" max="14097" width="2.7109375" style="2" customWidth="1"/>
    <col min="14098" max="14099" width="11.42578125" style="2" hidden="1" customWidth="1"/>
    <col min="14100" max="14342" width="11.42578125" style="2" hidden="1"/>
    <col min="14343" max="14345" width="2.7109375" style="2" customWidth="1"/>
    <col min="14346" max="14346" width="50.7109375" style="2" customWidth="1"/>
    <col min="14347" max="14349" width="12.7109375" style="2" customWidth="1"/>
    <col min="14350" max="14350" width="14.7109375" style="2" customWidth="1"/>
    <col min="14351" max="14351" width="12.7109375" style="2" customWidth="1"/>
    <col min="14352" max="14352" width="14.7109375" style="2" customWidth="1"/>
    <col min="14353" max="14353" width="2.7109375" style="2" customWidth="1"/>
    <col min="14354" max="14355" width="11.42578125" style="2" hidden="1" customWidth="1"/>
    <col min="14356" max="14598" width="11.42578125" style="2" hidden="1"/>
    <col min="14599" max="14601" width="2.7109375" style="2" customWidth="1"/>
    <col min="14602" max="14602" width="50.7109375" style="2" customWidth="1"/>
    <col min="14603" max="14605" width="12.7109375" style="2" customWidth="1"/>
    <col min="14606" max="14606" width="14.7109375" style="2" customWidth="1"/>
    <col min="14607" max="14607" width="12.7109375" style="2" customWidth="1"/>
    <col min="14608" max="14608" width="14.7109375" style="2" customWidth="1"/>
    <col min="14609" max="14609" width="2.7109375" style="2" customWidth="1"/>
    <col min="14610" max="14611" width="11.42578125" style="2" hidden="1" customWidth="1"/>
    <col min="14612" max="14854" width="11.42578125" style="2" hidden="1"/>
    <col min="14855" max="14857" width="2.7109375" style="2" customWidth="1"/>
    <col min="14858" max="14858" width="50.7109375" style="2" customWidth="1"/>
    <col min="14859" max="14861" width="12.7109375" style="2" customWidth="1"/>
    <col min="14862" max="14862" width="14.7109375" style="2" customWidth="1"/>
    <col min="14863" max="14863" width="12.7109375" style="2" customWidth="1"/>
    <col min="14864" max="14864" width="14.7109375" style="2" customWidth="1"/>
    <col min="14865" max="14865" width="2.7109375" style="2" customWidth="1"/>
    <col min="14866" max="14867" width="11.42578125" style="2" hidden="1" customWidth="1"/>
    <col min="14868" max="15110" width="11.42578125" style="2" hidden="1"/>
    <col min="15111" max="15113" width="2.7109375" style="2" customWidth="1"/>
    <col min="15114" max="15114" width="50.7109375" style="2" customWidth="1"/>
    <col min="15115" max="15117" width="12.7109375" style="2" customWidth="1"/>
    <col min="15118" max="15118" width="14.7109375" style="2" customWidth="1"/>
    <col min="15119" max="15119" width="12.7109375" style="2" customWidth="1"/>
    <col min="15120" max="15120" width="14.7109375" style="2" customWidth="1"/>
    <col min="15121" max="15121" width="2.7109375" style="2" customWidth="1"/>
    <col min="15122" max="15123" width="11.42578125" style="2" hidden="1" customWidth="1"/>
    <col min="15124" max="15366" width="11.42578125" style="2" hidden="1"/>
    <col min="15367" max="15369" width="2.7109375" style="2" customWidth="1"/>
    <col min="15370" max="15370" width="50.7109375" style="2" customWidth="1"/>
    <col min="15371" max="15373" width="12.7109375" style="2" customWidth="1"/>
    <col min="15374" max="15374" width="14.7109375" style="2" customWidth="1"/>
    <col min="15375" max="15375" width="12.7109375" style="2" customWidth="1"/>
    <col min="15376" max="15376" width="14.7109375" style="2" customWidth="1"/>
    <col min="15377" max="15377" width="2.7109375" style="2" customWidth="1"/>
    <col min="15378" max="15379" width="11.42578125" style="2" hidden="1" customWidth="1"/>
    <col min="15380" max="15622" width="11.42578125" style="2" hidden="1"/>
    <col min="15623" max="15625" width="2.7109375" style="2" customWidth="1"/>
    <col min="15626" max="15626" width="50.7109375" style="2" customWidth="1"/>
    <col min="15627" max="15629" width="12.7109375" style="2" customWidth="1"/>
    <col min="15630" max="15630" width="14.7109375" style="2" customWidth="1"/>
    <col min="15631" max="15631" width="12.7109375" style="2" customWidth="1"/>
    <col min="15632" max="15632" width="14.7109375" style="2" customWidth="1"/>
    <col min="15633" max="15633" width="2.7109375" style="2" customWidth="1"/>
    <col min="15634" max="15635" width="0" style="2" hidden="1" customWidth="1"/>
    <col min="15636" max="15726" width="0" style="2" hidden="1"/>
    <col min="15727" max="15783" width="11.42578125" style="2" hidden="1"/>
    <col min="15784" max="15978" width="0" style="2" hidden="1"/>
    <col min="15979" max="16035" width="11.42578125" style="2" hidden="1"/>
    <col min="16036" max="16139" width="0" style="2" hidden="1"/>
    <col min="16140" max="16384" width="11.42578125" style="2" hidden="1"/>
  </cols>
  <sheetData>
    <row r="1" spans="2:10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1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ht="14.1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ht="14.1" customHeight="1" x14ac:dyDescent="0.2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0" ht="14.1" customHeight="1" x14ac:dyDescent="0.2">
      <c r="B5" s="6" t="s">
        <v>4</v>
      </c>
      <c r="C5" s="7"/>
      <c r="D5" s="7"/>
      <c r="E5" s="7"/>
      <c r="F5" s="7"/>
      <c r="G5" s="7"/>
      <c r="H5" s="7"/>
      <c r="I5" s="7"/>
      <c r="J5" s="8"/>
    </row>
    <row r="6" spans="2:10" ht="14.1" customHeight="1" x14ac:dyDescent="0.2">
      <c r="B6" s="9" t="s">
        <v>5</v>
      </c>
      <c r="C6" s="10"/>
      <c r="D6" s="10"/>
      <c r="E6" s="10"/>
      <c r="F6" s="10"/>
      <c r="G6" s="10"/>
      <c r="H6" s="10"/>
      <c r="I6" s="10"/>
      <c r="J6" s="11"/>
    </row>
    <row r="7" spans="2:10" x14ac:dyDescent="0.2">
      <c r="B7" s="12" t="s">
        <v>6</v>
      </c>
      <c r="C7" s="13"/>
      <c r="D7" s="14"/>
      <c r="E7" s="15" t="s">
        <v>7</v>
      </c>
      <c r="F7" s="15"/>
      <c r="G7" s="15"/>
      <c r="H7" s="15"/>
      <c r="I7" s="15"/>
      <c r="J7" s="15" t="s">
        <v>8</v>
      </c>
    </row>
    <row r="8" spans="2:10" ht="20.25" customHeight="1" x14ac:dyDescent="0.2">
      <c r="B8" s="16"/>
      <c r="C8" s="17"/>
      <c r="D8" s="18"/>
      <c r="E8" s="19" t="s">
        <v>9</v>
      </c>
      <c r="F8" s="20" t="s">
        <v>10</v>
      </c>
      <c r="G8" s="19" t="s">
        <v>11</v>
      </c>
      <c r="H8" s="19" t="s">
        <v>12</v>
      </c>
      <c r="I8" s="19" t="s">
        <v>13</v>
      </c>
      <c r="J8" s="15"/>
    </row>
    <row r="9" spans="2:10" ht="8.1" customHeight="1" x14ac:dyDescent="0.2">
      <c r="B9" s="21"/>
      <c r="C9" s="22"/>
      <c r="D9" s="23"/>
      <c r="E9" s="24"/>
      <c r="F9" s="24"/>
      <c r="G9" s="24"/>
      <c r="H9" s="24"/>
      <c r="I9" s="24"/>
      <c r="J9" s="24"/>
    </row>
    <row r="10" spans="2:10" x14ac:dyDescent="0.2">
      <c r="B10" s="25" t="s">
        <v>14</v>
      </c>
      <c r="C10" s="26"/>
      <c r="D10" s="27"/>
      <c r="E10" s="28"/>
      <c r="F10" s="28"/>
      <c r="G10" s="28"/>
      <c r="H10" s="28"/>
      <c r="I10" s="28"/>
      <c r="J10" s="28"/>
    </row>
    <row r="11" spans="2:10" x14ac:dyDescent="0.2">
      <c r="B11" s="29"/>
      <c r="C11" s="30" t="s">
        <v>15</v>
      </c>
      <c r="D11" s="31"/>
      <c r="E11" s="32">
        <v>26952986.100000001</v>
      </c>
      <c r="F11" s="33"/>
      <c r="G11" s="32">
        <f>E11+F11</f>
        <v>26952986.100000001</v>
      </c>
      <c r="H11" s="34">
        <v>14904332.300000001</v>
      </c>
      <c r="I11" s="34">
        <f>H11</f>
        <v>14904332.300000001</v>
      </c>
      <c r="J11" s="32">
        <f>I11-E11</f>
        <v>-12048653.800000001</v>
      </c>
    </row>
    <row r="12" spans="2:10" x14ac:dyDescent="0.2">
      <c r="B12" s="29"/>
      <c r="C12" s="30" t="s">
        <v>16</v>
      </c>
      <c r="D12" s="31"/>
      <c r="E12" s="32">
        <v>0</v>
      </c>
      <c r="F12" s="28"/>
      <c r="G12" s="28"/>
      <c r="H12" s="34"/>
      <c r="I12" s="34">
        <f t="shared" ref="I12:I17" si="0">H12</f>
        <v>0</v>
      </c>
      <c r="J12" s="28"/>
    </row>
    <row r="13" spans="2:10" x14ac:dyDescent="0.2">
      <c r="B13" s="29"/>
      <c r="C13" s="30" t="s">
        <v>17</v>
      </c>
      <c r="D13" s="31"/>
      <c r="E13" s="32">
        <v>600019.19999999995</v>
      </c>
      <c r="F13" s="32"/>
      <c r="G13" s="32">
        <f t="shared" ref="G13:G41" si="1">E13+F13</f>
        <v>600019.19999999995</v>
      </c>
      <c r="H13" s="34">
        <v>225466.8</v>
      </c>
      <c r="I13" s="34">
        <f t="shared" si="0"/>
        <v>225466.8</v>
      </c>
      <c r="J13" s="32">
        <f t="shared" ref="J13:J71" si="2">I13-E13</f>
        <v>-374552.39999999997</v>
      </c>
    </row>
    <row r="14" spans="2:10" x14ac:dyDescent="0.2">
      <c r="B14" s="29"/>
      <c r="C14" s="30" t="s">
        <v>18</v>
      </c>
      <c r="D14" s="31"/>
      <c r="E14" s="32">
        <v>11179808.800000001</v>
      </c>
      <c r="F14" s="32"/>
      <c r="G14" s="32">
        <f t="shared" si="1"/>
        <v>11179808.800000001</v>
      </c>
      <c r="H14" s="34">
        <v>5556345</v>
      </c>
      <c r="I14" s="34">
        <f t="shared" si="0"/>
        <v>5556345</v>
      </c>
      <c r="J14" s="32">
        <f t="shared" si="2"/>
        <v>-5623463.8000000007</v>
      </c>
    </row>
    <row r="15" spans="2:10" x14ac:dyDescent="0.2">
      <c r="B15" s="29"/>
      <c r="C15" s="30" t="s">
        <v>19</v>
      </c>
      <c r="D15" s="31"/>
      <c r="E15" s="32">
        <v>441606.40000000002</v>
      </c>
      <c r="F15" s="32"/>
      <c r="G15" s="32">
        <f t="shared" si="1"/>
        <v>441606.40000000002</v>
      </c>
      <c r="H15" s="34">
        <v>913324.3</v>
      </c>
      <c r="I15" s="34">
        <f t="shared" si="0"/>
        <v>913324.3</v>
      </c>
      <c r="J15" s="32">
        <f t="shared" si="2"/>
        <v>471717.9</v>
      </c>
    </row>
    <row r="16" spans="2:10" x14ac:dyDescent="0.2">
      <c r="B16" s="29"/>
      <c r="C16" s="30" t="s">
        <v>20</v>
      </c>
      <c r="D16" s="31"/>
      <c r="E16" s="32">
        <v>3237876.4</v>
      </c>
      <c r="F16" s="32"/>
      <c r="G16" s="32">
        <f t="shared" si="1"/>
        <v>3237876.4</v>
      </c>
      <c r="H16" s="34">
        <v>728954.1</v>
      </c>
      <c r="I16" s="34">
        <f t="shared" si="0"/>
        <v>728954.1</v>
      </c>
      <c r="J16" s="32">
        <f t="shared" si="2"/>
        <v>-2508922.2999999998</v>
      </c>
    </row>
    <row r="17" spans="2:10" x14ac:dyDescent="0.2">
      <c r="B17" s="29"/>
      <c r="C17" s="30" t="s">
        <v>21</v>
      </c>
      <c r="D17" s="31"/>
      <c r="E17" s="32">
        <v>0</v>
      </c>
      <c r="F17" s="35"/>
      <c r="G17" s="32">
        <f t="shared" si="1"/>
        <v>0</v>
      </c>
      <c r="H17" s="32">
        <v>0</v>
      </c>
      <c r="I17" s="34">
        <f t="shared" si="0"/>
        <v>0</v>
      </c>
      <c r="J17" s="32">
        <f t="shared" si="2"/>
        <v>0</v>
      </c>
    </row>
    <row r="18" spans="2:10" ht="18" customHeight="1" x14ac:dyDescent="0.2">
      <c r="B18" s="29"/>
      <c r="C18" s="36" t="s">
        <v>22</v>
      </c>
      <c r="D18" s="31"/>
      <c r="E18" s="37">
        <f>E19+E20+E21+E22+E23+E24+E25+E26+E27+E28+E29</f>
        <v>151857344.35000002</v>
      </c>
      <c r="F18" s="32"/>
      <c r="G18" s="37">
        <f t="shared" si="1"/>
        <v>151857344.35000002</v>
      </c>
      <c r="H18" s="37">
        <f>H19+H20+H21+H22+H23+H24+H25+H26+H27+H28+H29</f>
        <v>43836305.019999988</v>
      </c>
      <c r="I18" s="37">
        <f>H18</f>
        <v>43836305.019999988</v>
      </c>
      <c r="J18" s="37">
        <f>I18-E18</f>
        <v>-108021039.33000004</v>
      </c>
    </row>
    <row r="19" spans="2:10" x14ac:dyDescent="0.2">
      <c r="B19" s="29"/>
      <c r="C19" s="38"/>
      <c r="D19" s="39" t="s">
        <v>23</v>
      </c>
      <c r="E19" s="32">
        <v>122723230.23</v>
      </c>
      <c r="F19" s="32"/>
      <c r="G19" s="32">
        <f t="shared" si="1"/>
        <v>122723230.23</v>
      </c>
      <c r="H19" s="34">
        <v>35321042.390000001</v>
      </c>
      <c r="I19" s="34">
        <f>+H19</f>
        <v>35321042.390000001</v>
      </c>
      <c r="J19" s="32">
        <f t="shared" si="2"/>
        <v>-87402187.840000004</v>
      </c>
    </row>
    <row r="20" spans="2:10" x14ac:dyDescent="0.2">
      <c r="B20" s="29"/>
      <c r="C20" s="38"/>
      <c r="D20" s="39" t="s">
        <v>24</v>
      </c>
      <c r="E20" s="32">
        <v>4844817.92</v>
      </c>
      <c r="F20" s="32"/>
      <c r="G20" s="32">
        <f t="shared" si="1"/>
        <v>4844817.92</v>
      </c>
      <c r="H20" s="34">
        <v>1466551.16</v>
      </c>
      <c r="I20" s="34">
        <f t="shared" ref="I20:I28" si="3">+H20</f>
        <v>1466551.16</v>
      </c>
      <c r="J20" s="32">
        <f t="shared" si="2"/>
        <v>-3378266.76</v>
      </c>
    </row>
    <row r="21" spans="2:10" x14ac:dyDescent="0.2">
      <c r="B21" s="29"/>
      <c r="C21" s="38"/>
      <c r="D21" s="39" t="s">
        <v>25</v>
      </c>
      <c r="E21" s="32">
        <v>7367289.2800000003</v>
      </c>
      <c r="F21" s="32"/>
      <c r="G21" s="32">
        <f t="shared" si="1"/>
        <v>7367289.2800000003</v>
      </c>
      <c r="H21" s="34">
        <v>2237770.62</v>
      </c>
      <c r="I21" s="34">
        <f t="shared" si="3"/>
        <v>2237770.62</v>
      </c>
      <c r="J21" s="32">
        <f t="shared" si="2"/>
        <v>-5129518.66</v>
      </c>
    </row>
    <row r="22" spans="2:10" x14ac:dyDescent="0.2">
      <c r="B22" s="29"/>
      <c r="C22" s="38"/>
      <c r="D22" s="39" t="s">
        <v>26</v>
      </c>
      <c r="E22" s="32">
        <v>388770.37</v>
      </c>
      <c r="F22" s="32"/>
      <c r="G22" s="32">
        <f t="shared" si="1"/>
        <v>388770.37</v>
      </c>
      <c r="H22" s="34">
        <v>107242.87</v>
      </c>
      <c r="I22" s="34">
        <f t="shared" si="3"/>
        <v>107242.87</v>
      </c>
      <c r="J22" s="32">
        <f t="shared" si="2"/>
        <v>-281527.5</v>
      </c>
    </row>
    <row r="23" spans="2:10" x14ac:dyDescent="0.2">
      <c r="B23" s="29"/>
      <c r="C23" s="38"/>
      <c r="D23" s="39" t="s">
        <v>27</v>
      </c>
      <c r="E23" s="32">
        <v>0</v>
      </c>
      <c r="F23" s="32"/>
      <c r="G23" s="32">
        <f t="shared" si="1"/>
        <v>0</v>
      </c>
      <c r="H23" s="34">
        <f>((+G23)/1000)/1000</f>
        <v>0</v>
      </c>
      <c r="I23" s="34">
        <f t="shared" si="3"/>
        <v>0</v>
      </c>
      <c r="J23" s="32">
        <f t="shared" si="2"/>
        <v>0</v>
      </c>
    </row>
    <row r="24" spans="2:10" x14ac:dyDescent="0.2">
      <c r="B24" s="29"/>
      <c r="C24" s="38"/>
      <c r="D24" s="39" t="s">
        <v>28</v>
      </c>
      <c r="E24" s="32">
        <v>2216390.12</v>
      </c>
      <c r="F24" s="32"/>
      <c r="G24" s="32">
        <f t="shared" si="1"/>
        <v>2216390.12</v>
      </c>
      <c r="H24" s="34">
        <v>670377.30000000005</v>
      </c>
      <c r="I24" s="34">
        <f t="shared" si="3"/>
        <v>670377.30000000005</v>
      </c>
      <c r="J24" s="32">
        <f t="shared" si="2"/>
        <v>-1546012.82</v>
      </c>
    </row>
    <row r="25" spans="2:10" x14ac:dyDescent="0.2">
      <c r="B25" s="29"/>
      <c r="C25" s="38"/>
      <c r="D25" s="39" t="s">
        <v>29</v>
      </c>
      <c r="E25" s="32">
        <v>0</v>
      </c>
      <c r="F25" s="32"/>
      <c r="G25" s="32">
        <f t="shared" si="1"/>
        <v>0</v>
      </c>
      <c r="H25" s="34">
        <f>((+G25)/1000)/1000</f>
        <v>0</v>
      </c>
      <c r="I25" s="34">
        <f t="shared" si="3"/>
        <v>0</v>
      </c>
      <c r="J25" s="32">
        <f t="shared" si="2"/>
        <v>0</v>
      </c>
    </row>
    <row r="26" spans="2:10" x14ac:dyDescent="0.2">
      <c r="B26" s="29"/>
      <c r="C26" s="38"/>
      <c r="D26" s="39" t="s">
        <v>30</v>
      </c>
      <c r="E26" s="32">
        <v>0</v>
      </c>
      <c r="F26" s="32"/>
      <c r="G26" s="32">
        <f t="shared" si="1"/>
        <v>0</v>
      </c>
      <c r="H26" s="34">
        <f>((+G26)/1000)/1000</f>
        <v>0</v>
      </c>
      <c r="I26" s="34">
        <f t="shared" si="3"/>
        <v>0</v>
      </c>
      <c r="J26" s="32">
        <f t="shared" si="2"/>
        <v>0</v>
      </c>
    </row>
    <row r="27" spans="2:10" x14ac:dyDescent="0.2">
      <c r="B27" s="29"/>
      <c r="C27" s="38"/>
      <c r="D27" s="39" t="s">
        <v>31</v>
      </c>
      <c r="E27" s="32">
        <v>0</v>
      </c>
      <c r="F27" s="32"/>
      <c r="G27" s="32">
        <f t="shared" si="1"/>
        <v>0</v>
      </c>
      <c r="H27" s="34">
        <f>((+G27)/1000)/1000</f>
        <v>0</v>
      </c>
      <c r="I27" s="34">
        <f t="shared" si="3"/>
        <v>0</v>
      </c>
      <c r="J27" s="32">
        <f t="shared" si="2"/>
        <v>0</v>
      </c>
    </row>
    <row r="28" spans="2:10" x14ac:dyDescent="0.2">
      <c r="B28" s="29"/>
      <c r="C28" s="38"/>
      <c r="D28" s="39" t="s">
        <v>32</v>
      </c>
      <c r="E28" s="32">
        <v>14316846.43</v>
      </c>
      <c r="F28" s="32"/>
      <c r="G28" s="32">
        <f t="shared" si="1"/>
        <v>14316846.43</v>
      </c>
      <c r="H28" s="34">
        <v>4033320.68</v>
      </c>
      <c r="I28" s="34">
        <f t="shared" si="3"/>
        <v>4033320.68</v>
      </c>
      <c r="J28" s="32">
        <f t="shared" si="2"/>
        <v>-10283525.75</v>
      </c>
    </row>
    <row r="29" spans="2:10" x14ac:dyDescent="0.2">
      <c r="B29" s="29"/>
      <c r="C29" s="38"/>
      <c r="D29" s="39" t="s">
        <v>33</v>
      </c>
      <c r="E29" s="32">
        <v>0</v>
      </c>
      <c r="F29" s="32"/>
      <c r="G29" s="32">
        <f t="shared" si="1"/>
        <v>0</v>
      </c>
      <c r="H29" s="34">
        <v>0</v>
      </c>
      <c r="I29" s="32">
        <f>H29</f>
        <v>0</v>
      </c>
      <c r="J29" s="32">
        <f t="shared" si="2"/>
        <v>0</v>
      </c>
    </row>
    <row r="30" spans="2:10" x14ac:dyDescent="0.2">
      <c r="B30" s="29"/>
      <c r="C30" s="30" t="s">
        <v>34</v>
      </c>
      <c r="D30" s="31"/>
      <c r="E30" s="37">
        <f>E31+E32+E33+E34+E35</f>
        <v>7744493.7299999995</v>
      </c>
      <c r="F30" s="32"/>
      <c r="G30" s="37">
        <f t="shared" si="1"/>
        <v>7744493.7299999995</v>
      </c>
      <c r="H30" s="37">
        <f>H31+H32+H33+H34+H35</f>
        <v>1697142.51</v>
      </c>
      <c r="I30" s="37">
        <f>H30</f>
        <v>1697142.51</v>
      </c>
      <c r="J30" s="37">
        <f>I30-E30</f>
        <v>-6047351.2199999997</v>
      </c>
    </row>
    <row r="31" spans="2:10" x14ac:dyDescent="0.2">
      <c r="B31" s="29"/>
      <c r="C31" s="38"/>
      <c r="D31" s="39" t="s">
        <v>35</v>
      </c>
      <c r="E31" s="32">
        <v>0</v>
      </c>
      <c r="F31" s="32"/>
      <c r="G31" s="32">
        <f t="shared" si="1"/>
        <v>0</v>
      </c>
      <c r="H31" s="34">
        <v>9.7200000000000006</v>
      </c>
      <c r="I31" s="32">
        <f>H31</f>
        <v>9.7200000000000006</v>
      </c>
      <c r="J31" s="32">
        <f t="shared" si="2"/>
        <v>9.7200000000000006</v>
      </c>
    </row>
    <row r="32" spans="2:10" x14ac:dyDescent="0.2">
      <c r="B32" s="29"/>
      <c r="C32" s="38"/>
      <c r="D32" s="39" t="s">
        <v>36</v>
      </c>
      <c r="E32" s="32">
        <v>368505.03</v>
      </c>
      <c r="F32" s="32"/>
      <c r="G32" s="32">
        <f t="shared" si="1"/>
        <v>368505.03</v>
      </c>
      <c r="H32" s="34">
        <v>90970.29</v>
      </c>
      <c r="I32" s="32">
        <f t="shared" ref="I32:I35" si="4">H32</f>
        <v>90970.29</v>
      </c>
      <c r="J32" s="32">
        <f t="shared" si="2"/>
        <v>-277534.74000000005</v>
      </c>
    </row>
    <row r="33" spans="2:10" x14ac:dyDescent="0.2">
      <c r="B33" s="29"/>
      <c r="C33" s="38"/>
      <c r="D33" s="39" t="s">
        <v>37</v>
      </c>
      <c r="E33" s="32">
        <v>1993096.6</v>
      </c>
      <c r="F33" s="32"/>
      <c r="G33" s="32">
        <f t="shared" si="1"/>
        <v>1993096.6</v>
      </c>
      <c r="H33" s="34">
        <v>524405.88</v>
      </c>
      <c r="I33" s="32">
        <f t="shared" si="4"/>
        <v>524405.88</v>
      </c>
      <c r="J33" s="32">
        <f t="shared" si="2"/>
        <v>-1468690.7200000002</v>
      </c>
    </row>
    <row r="34" spans="2:10" x14ac:dyDescent="0.2">
      <c r="B34" s="29"/>
      <c r="C34" s="38"/>
      <c r="D34" s="39" t="s">
        <v>38</v>
      </c>
      <c r="E34" s="32">
        <v>0</v>
      </c>
      <c r="F34" s="32"/>
      <c r="G34" s="32">
        <f t="shared" si="1"/>
        <v>0</v>
      </c>
      <c r="H34" s="34">
        <v>23552.07</v>
      </c>
      <c r="I34" s="32">
        <f t="shared" si="4"/>
        <v>23552.07</v>
      </c>
      <c r="J34" s="32">
        <f t="shared" si="2"/>
        <v>23552.07</v>
      </c>
    </row>
    <row r="35" spans="2:10" x14ac:dyDescent="0.2">
      <c r="B35" s="29"/>
      <c r="C35" s="38"/>
      <c r="D35" s="39" t="s">
        <v>39</v>
      </c>
      <c r="E35" s="32">
        <v>5382892.0999999996</v>
      </c>
      <c r="F35" s="32"/>
      <c r="G35" s="32">
        <f t="shared" si="1"/>
        <v>5382892.0999999996</v>
      </c>
      <c r="H35" s="34">
        <v>1058204.55</v>
      </c>
      <c r="I35" s="32">
        <f t="shared" si="4"/>
        <v>1058204.55</v>
      </c>
      <c r="J35" s="32">
        <f t="shared" si="2"/>
        <v>-4324687.55</v>
      </c>
    </row>
    <row r="36" spans="2:10" x14ac:dyDescent="0.2">
      <c r="B36" s="29"/>
      <c r="C36" s="30" t="s">
        <v>40</v>
      </c>
      <c r="D36" s="31"/>
      <c r="E36" s="32">
        <v>0</v>
      </c>
      <c r="F36" s="32"/>
      <c r="G36" s="32">
        <f t="shared" si="1"/>
        <v>0</v>
      </c>
      <c r="H36" s="34">
        <v>0</v>
      </c>
      <c r="I36" s="32">
        <f t="shared" ref="I36" si="5">+H36</f>
        <v>0</v>
      </c>
      <c r="J36" s="32">
        <f t="shared" si="2"/>
        <v>0</v>
      </c>
    </row>
    <row r="37" spans="2:10" x14ac:dyDescent="0.2">
      <c r="B37" s="29"/>
      <c r="C37" s="30" t="s">
        <v>41</v>
      </c>
      <c r="D37" s="31"/>
      <c r="E37" s="32">
        <f>(E38)/1000</f>
        <v>0</v>
      </c>
      <c r="F37" s="32"/>
      <c r="G37" s="32">
        <f>G38</f>
        <v>0</v>
      </c>
      <c r="H37" s="37">
        <v>0</v>
      </c>
      <c r="I37" s="37">
        <f>H37</f>
        <v>0</v>
      </c>
      <c r="J37" s="37">
        <f>J38</f>
        <v>0</v>
      </c>
    </row>
    <row r="38" spans="2:10" x14ac:dyDescent="0.2">
      <c r="B38" s="29"/>
      <c r="C38" s="38"/>
      <c r="D38" s="39" t="s">
        <v>42</v>
      </c>
      <c r="E38" s="32">
        <v>0</v>
      </c>
      <c r="F38" s="32"/>
      <c r="G38" s="32">
        <f t="shared" si="1"/>
        <v>0</v>
      </c>
      <c r="H38" s="32">
        <v>0</v>
      </c>
      <c r="I38" s="32">
        <f>H38</f>
        <v>0</v>
      </c>
      <c r="J38" s="32">
        <f t="shared" si="2"/>
        <v>0</v>
      </c>
    </row>
    <row r="39" spans="2:10" x14ac:dyDescent="0.2">
      <c r="B39" s="29"/>
      <c r="C39" s="30" t="s">
        <v>43</v>
      </c>
      <c r="D39" s="31"/>
      <c r="E39" s="37">
        <f>E40+E41</f>
        <v>7410491.0499999998</v>
      </c>
      <c r="F39" s="32"/>
      <c r="G39" s="37">
        <f t="shared" si="1"/>
        <v>7410491.0499999998</v>
      </c>
      <c r="H39" s="37">
        <f>H40+H41</f>
        <v>0</v>
      </c>
      <c r="I39" s="37">
        <f>H39</f>
        <v>0</v>
      </c>
      <c r="J39" s="37">
        <f t="shared" si="2"/>
        <v>-7410491.0499999998</v>
      </c>
    </row>
    <row r="40" spans="2:10" x14ac:dyDescent="0.2">
      <c r="B40" s="29"/>
      <c r="C40" s="38"/>
      <c r="D40" s="39" t="s">
        <v>44</v>
      </c>
      <c r="E40" s="32">
        <v>0</v>
      </c>
      <c r="F40" s="32"/>
      <c r="G40" s="32">
        <f t="shared" si="1"/>
        <v>0</v>
      </c>
      <c r="H40" s="32">
        <v>0</v>
      </c>
      <c r="I40" s="32"/>
      <c r="J40" s="32">
        <f t="shared" si="2"/>
        <v>0</v>
      </c>
    </row>
    <row r="41" spans="2:10" x14ac:dyDescent="0.2">
      <c r="B41" s="29"/>
      <c r="C41" s="38"/>
      <c r="D41" s="39" t="s">
        <v>45</v>
      </c>
      <c r="E41" s="32">
        <v>7410491.0499999998</v>
      </c>
      <c r="F41" s="32"/>
      <c r="G41" s="32">
        <f t="shared" si="1"/>
        <v>7410491.0499999998</v>
      </c>
      <c r="H41" s="34">
        <v>0</v>
      </c>
      <c r="I41" s="32">
        <f>H41</f>
        <v>0</v>
      </c>
      <c r="J41" s="32">
        <f t="shared" si="2"/>
        <v>-7410491.0499999998</v>
      </c>
    </row>
    <row r="42" spans="2:10" x14ac:dyDescent="0.2">
      <c r="B42" s="40"/>
      <c r="C42" s="41"/>
      <c r="D42" s="42"/>
      <c r="E42" s="57"/>
      <c r="F42" s="32"/>
      <c r="G42" s="32"/>
      <c r="H42" s="32"/>
      <c r="I42" s="32"/>
      <c r="J42" s="32"/>
    </row>
    <row r="43" spans="2:10" s="47" customFormat="1" ht="19.5" customHeight="1" x14ac:dyDescent="0.25">
      <c r="B43" s="43" t="s">
        <v>46</v>
      </c>
      <c r="C43" s="44"/>
      <c r="D43" s="45"/>
      <c r="E43" s="46">
        <f>E11+E12+E13+E14+E15+E16+E17+E18+E30+E36+E37+E39</f>
        <v>209424626.03000003</v>
      </c>
      <c r="F43" s="46"/>
      <c r="G43" s="46">
        <f>G11+G12+G13+G14+G15+G16+G17+G18+G30+G36+G37+G39</f>
        <v>209424626.03000003</v>
      </c>
      <c r="H43" s="46">
        <f>H11+H12+H13+H14+H15+H16+H17+H18+H30+H36+H37+H39</f>
        <v>67861870.030000001</v>
      </c>
      <c r="I43" s="46">
        <f>I11+I12+I13+I14+I15+I16+I17+I18+I30+I36+I37+I39</f>
        <v>67861870.030000001</v>
      </c>
      <c r="J43" s="46">
        <f>I43-G43</f>
        <v>-141562756.00000003</v>
      </c>
    </row>
    <row r="44" spans="2:10" x14ac:dyDescent="0.2">
      <c r="B44" s="25" t="s">
        <v>47</v>
      </c>
      <c r="C44" s="26"/>
      <c r="D44" s="27"/>
      <c r="E44" s="32"/>
      <c r="F44" s="32"/>
      <c r="G44" s="32"/>
      <c r="H44" s="32"/>
      <c r="I44" s="32"/>
      <c r="J44" s="32"/>
    </row>
    <row r="45" spans="2:10" ht="8.1" customHeight="1" x14ac:dyDescent="0.2">
      <c r="B45" s="40"/>
      <c r="C45" s="41"/>
      <c r="D45" s="42"/>
      <c r="E45" s="32"/>
      <c r="F45" s="32"/>
      <c r="G45" s="32"/>
      <c r="H45" s="32"/>
      <c r="I45" s="32"/>
      <c r="J45" s="32"/>
    </row>
    <row r="46" spans="2:10" x14ac:dyDescent="0.2">
      <c r="B46" s="25" t="s">
        <v>48</v>
      </c>
      <c r="C46" s="26"/>
      <c r="D46" s="27"/>
      <c r="E46" s="32"/>
      <c r="F46" s="32"/>
      <c r="G46" s="32"/>
      <c r="H46" s="32"/>
      <c r="I46" s="32"/>
      <c r="J46" s="32"/>
    </row>
    <row r="47" spans="2:10" x14ac:dyDescent="0.2">
      <c r="B47" s="29"/>
      <c r="C47" s="30" t="s">
        <v>49</v>
      </c>
      <c r="D47" s="31"/>
      <c r="E47" s="37">
        <f>E48+E49+E50+E51+E52+E53+E54+E55</f>
        <v>103586460.28</v>
      </c>
      <c r="F47" s="32"/>
      <c r="G47" s="37">
        <f>G48+G49+G50+G51+G52+G53+G54+G55</f>
        <v>103586460.28</v>
      </c>
      <c r="H47" s="37">
        <f>H48+H49+H50+H51+H52+H53+H54+H55</f>
        <v>26785026.130000003</v>
      </c>
      <c r="I47" s="37">
        <f>I48+I49+I50+I51+I52+I53+I54+I55</f>
        <v>26785026.130000003</v>
      </c>
      <c r="J47" s="37">
        <f t="shared" si="2"/>
        <v>-76801434.150000006</v>
      </c>
    </row>
    <row r="48" spans="2:10" x14ac:dyDescent="0.2">
      <c r="B48" s="29"/>
      <c r="C48" s="38"/>
      <c r="D48" s="39" t="s">
        <v>50</v>
      </c>
      <c r="E48" s="32">
        <v>49009072.119999997</v>
      </c>
      <c r="F48" s="32"/>
      <c r="G48" s="32">
        <f>E48+F48</f>
        <v>49009072.119999997</v>
      </c>
      <c r="H48" s="34">
        <v>13079318.039999999</v>
      </c>
      <c r="I48" s="32">
        <f>H48</f>
        <v>13079318.039999999</v>
      </c>
      <c r="J48" s="32">
        <f t="shared" si="2"/>
        <v>-35929754.079999998</v>
      </c>
    </row>
    <row r="49" spans="2:10" x14ac:dyDescent="0.2">
      <c r="B49" s="29"/>
      <c r="C49" s="38"/>
      <c r="D49" s="39" t="s">
        <v>51</v>
      </c>
      <c r="E49" s="32">
        <v>14118226.619999999</v>
      </c>
      <c r="F49" s="32"/>
      <c r="G49" s="32">
        <f t="shared" ref="G49:G60" si="6">E49+F49</f>
        <v>14118226.619999999</v>
      </c>
      <c r="H49" s="34">
        <v>3298562.61</v>
      </c>
      <c r="I49" s="32">
        <f t="shared" ref="I49:I57" si="7">H49</f>
        <v>3298562.61</v>
      </c>
      <c r="J49" s="32">
        <f t="shared" si="2"/>
        <v>-10819664.01</v>
      </c>
    </row>
    <row r="50" spans="2:10" x14ac:dyDescent="0.2">
      <c r="B50" s="29"/>
      <c r="C50" s="38"/>
      <c r="D50" s="39" t="s">
        <v>52</v>
      </c>
      <c r="E50" s="32">
        <v>9849503.4600000009</v>
      </c>
      <c r="F50" s="32"/>
      <c r="G50" s="32">
        <f t="shared" si="6"/>
        <v>9849503.4600000009</v>
      </c>
      <c r="H50" s="34">
        <v>2721311.99</v>
      </c>
      <c r="I50" s="32">
        <f t="shared" si="7"/>
        <v>2721311.99</v>
      </c>
      <c r="J50" s="32">
        <f t="shared" si="2"/>
        <v>-7128191.4700000007</v>
      </c>
    </row>
    <row r="51" spans="2:10" ht="18" x14ac:dyDescent="0.2">
      <c r="B51" s="29"/>
      <c r="C51" s="38"/>
      <c r="D51" s="39" t="s">
        <v>53</v>
      </c>
      <c r="E51" s="32">
        <v>15614723.09</v>
      </c>
      <c r="F51" s="32"/>
      <c r="G51" s="32">
        <f t="shared" si="6"/>
        <v>15614723.09</v>
      </c>
      <c r="H51" s="34">
        <v>3903757.71</v>
      </c>
      <c r="I51" s="32">
        <f t="shared" si="7"/>
        <v>3903757.71</v>
      </c>
      <c r="J51" s="32">
        <f t="shared" si="2"/>
        <v>-11710965.379999999</v>
      </c>
    </row>
    <row r="52" spans="2:10" x14ac:dyDescent="0.2">
      <c r="B52" s="29"/>
      <c r="C52" s="38"/>
      <c r="D52" s="39" t="s">
        <v>54</v>
      </c>
      <c r="E52" s="32">
        <v>3456655.93</v>
      </c>
      <c r="F52" s="32"/>
      <c r="G52" s="32">
        <f t="shared" si="6"/>
        <v>3456655.93</v>
      </c>
      <c r="H52" s="34">
        <v>896341.14</v>
      </c>
      <c r="I52" s="32">
        <f t="shared" si="7"/>
        <v>896341.14</v>
      </c>
      <c r="J52" s="32">
        <f t="shared" si="2"/>
        <v>-2560314.79</v>
      </c>
    </row>
    <row r="53" spans="2:10" x14ac:dyDescent="0.2">
      <c r="B53" s="29"/>
      <c r="C53" s="38"/>
      <c r="D53" s="39" t="s">
        <v>55</v>
      </c>
      <c r="E53" s="32">
        <v>1200418.06</v>
      </c>
      <c r="F53" s="32"/>
      <c r="G53" s="32">
        <f t="shared" si="6"/>
        <v>1200418.06</v>
      </c>
      <c r="H53" s="34">
        <v>253904.2</v>
      </c>
      <c r="I53" s="32">
        <f t="shared" si="7"/>
        <v>253904.2</v>
      </c>
      <c r="J53" s="32">
        <f t="shared" si="2"/>
        <v>-946513.8600000001</v>
      </c>
    </row>
    <row r="54" spans="2:10" ht="18" x14ac:dyDescent="0.2">
      <c r="B54" s="29"/>
      <c r="C54" s="38"/>
      <c r="D54" s="39" t="s">
        <v>56</v>
      </c>
      <c r="E54" s="32">
        <v>633695.38</v>
      </c>
      <c r="F54" s="32"/>
      <c r="G54" s="32">
        <f t="shared" si="6"/>
        <v>633695.38</v>
      </c>
      <c r="H54" s="34">
        <v>190108.61</v>
      </c>
      <c r="I54" s="32">
        <f t="shared" si="7"/>
        <v>190108.61</v>
      </c>
      <c r="J54" s="32">
        <f t="shared" si="2"/>
        <v>-443586.77</v>
      </c>
    </row>
    <row r="55" spans="2:10" x14ac:dyDescent="0.2">
      <c r="B55" s="29"/>
      <c r="C55" s="38"/>
      <c r="D55" s="39" t="s">
        <v>57</v>
      </c>
      <c r="E55" s="32">
        <v>9704165.6199999992</v>
      </c>
      <c r="F55" s="32"/>
      <c r="G55" s="32">
        <f t="shared" si="6"/>
        <v>9704165.6199999992</v>
      </c>
      <c r="H55" s="34">
        <v>2441721.83</v>
      </c>
      <c r="I55" s="32">
        <f t="shared" si="7"/>
        <v>2441721.83</v>
      </c>
      <c r="J55" s="32">
        <f t="shared" si="2"/>
        <v>-7262443.7899999991</v>
      </c>
    </row>
    <row r="56" spans="2:10" x14ac:dyDescent="0.2">
      <c r="B56" s="29"/>
      <c r="C56" s="30" t="s">
        <v>58</v>
      </c>
      <c r="D56" s="31"/>
      <c r="E56" s="37">
        <f>E57+E58+E59+E60</f>
        <v>16590860.039999999</v>
      </c>
      <c r="F56" s="32"/>
      <c r="G56" s="37">
        <f t="shared" si="6"/>
        <v>16590860.039999999</v>
      </c>
      <c r="H56" s="37">
        <f>H57+H58+H59+H60</f>
        <v>1381589</v>
      </c>
      <c r="I56" s="37">
        <f t="shared" si="7"/>
        <v>1381589</v>
      </c>
      <c r="J56" s="37">
        <f t="shared" si="2"/>
        <v>-15209271.039999999</v>
      </c>
    </row>
    <row r="57" spans="2:10" x14ac:dyDescent="0.2">
      <c r="B57" s="29"/>
      <c r="C57" s="38"/>
      <c r="D57" s="39" t="s">
        <v>59</v>
      </c>
      <c r="E57" s="32">
        <v>9962645.5899999999</v>
      </c>
      <c r="F57" s="32"/>
      <c r="G57" s="32">
        <f t="shared" si="6"/>
        <v>9962645.5899999999</v>
      </c>
      <c r="H57" s="34">
        <v>0</v>
      </c>
      <c r="I57" s="32">
        <f t="shared" si="7"/>
        <v>0</v>
      </c>
      <c r="J57" s="32">
        <f t="shared" si="2"/>
        <v>-9962645.5899999999</v>
      </c>
    </row>
    <row r="58" spans="2:10" x14ac:dyDescent="0.2">
      <c r="B58" s="29"/>
      <c r="C58" s="38"/>
      <c r="D58" s="39" t="s">
        <v>60</v>
      </c>
      <c r="E58" s="32">
        <v>0</v>
      </c>
      <c r="F58" s="32"/>
      <c r="G58" s="32">
        <f t="shared" si="6"/>
        <v>0</v>
      </c>
      <c r="H58" s="34">
        <v>0</v>
      </c>
      <c r="I58" s="32"/>
      <c r="J58" s="32">
        <f t="shared" si="2"/>
        <v>0</v>
      </c>
    </row>
    <row r="59" spans="2:10" x14ac:dyDescent="0.2">
      <c r="B59" s="29"/>
      <c r="C59" s="38"/>
      <c r="D59" s="39" t="s">
        <v>61</v>
      </c>
      <c r="E59" s="32">
        <v>0</v>
      </c>
      <c r="F59" s="32"/>
      <c r="G59" s="32">
        <f t="shared" si="6"/>
        <v>0</v>
      </c>
      <c r="H59" s="34">
        <v>0</v>
      </c>
      <c r="I59" s="32"/>
      <c r="J59" s="32">
        <f t="shared" si="2"/>
        <v>0</v>
      </c>
    </row>
    <row r="60" spans="2:10" x14ac:dyDescent="0.2">
      <c r="B60" s="29"/>
      <c r="C60" s="38"/>
      <c r="D60" s="39" t="s">
        <v>62</v>
      </c>
      <c r="E60" s="32">
        <v>6628214.4500000002</v>
      </c>
      <c r="F60" s="32"/>
      <c r="G60" s="32">
        <f t="shared" si="6"/>
        <v>6628214.4500000002</v>
      </c>
      <c r="H60" s="34">
        <v>1381589</v>
      </c>
      <c r="I60" s="32">
        <f>H60</f>
        <v>1381589</v>
      </c>
      <c r="J60" s="32">
        <f t="shared" si="2"/>
        <v>-5246625.45</v>
      </c>
    </row>
    <row r="61" spans="2:10" x14ac:dyDescent="0.2">
      <c r="B61" s="29"/>
      <c r="C61" s="30" t="s">
        <v>63</v>
      </c>
      <c r="D61" s="31"/>
      <c r="E61" s="32">
        <f>E62+E63</f>
        <v>0</v>
      </c>
      <c r="F61" s="32"/>
      <c r="G61" s="32">
        <f>G62+G63</f>
        <v>0</v>
      </c>
      <c r="H61" s="34">
        <v>0</v>
      </c>
      <c r="I61" s="32"/>
      <c r="J61" s="32">
        <f t="shared" si="2"/>
        <v>0</v>
      </c>
    </row>
    <row r="62" spans="2:10" x14ac:dyDescent="0.2">
      <c r="B62" s="29"/>
      <c r="C62" s="38"/>
      <c r="D62" s="39" t="s">
        <v>64</v>
      </c>
      <c r="E62" s="32"/>
      <c r="F62" s="32"/>
      <c r="G62" s="32"/>
      <c r="H62" s="34">
        <v>0</v>
      </c>
      <c r="I62" s="32"/>
      <c r="J62" s="32">
        <f t="shared" si="2"/>
        <v>0</v>
      </c>
    </row>
    <row r="63" spans="2:10" x14ac:dyDescent="0.2">
      <c r="B63" s="29"/>
      <c r="C63" s="38"/>
      <c r="D63" s="39" t="s">
        <v>65</v>
      </c>
      <c r="E63" s="32"/>
      <c r="F63" s="32"/>
      <c r="G63" s="32"/>
      <c r="H63" s="34">
        <v>0</v>
      </c>
      <c r="I63" s="32"/>
      <c r="J63" s="32">
        <f t="shared" si="2"/>
        <v>0</v>
      </c>
    </row>
    <row r="64" spans="2:10" x14ac:dyDescent="0.2">
      <c r="B64" s="29"/>
      <c r="C64" s="30" t="s">
        <v>66</v>
      </c>
      <c r="D64" s="31"/>
      <c r="E64" s="32"/>
      <c r="F64" s="32"/>
      <c r="G64" s="32"/>
      <c r="H64" s="32"/>
      <c r="I64" s="32"/>
      <c r="J64" s="32"/>
    </row>
    <row r="65" spans="2:10" x14ac:dyDescent="0.2">
      <c r="B65" s="29"/>
      <c r="C65" s="30" t="s">
        <v>67</v>
      </c>
      <c r="D65" s="31"/>
      <c r="E65" s="32"/>
      <c r="F65" s="32"/>
      <c r="G65" s="32"/>
      <c r="H65" s="32"/>
      <c r="I65" s="32"/>
      <c r="J65" s="32">
        <f t="shared" si="2"/>
        <v>0</v>
      </c>
    </row>
    <row r="66" spans="2:10" ht="8.1" customHeight="1" x14ac:dyDescent="0.2">
      <c r="B66" s="40"/>
      <c r="C66" s="48"/>
      <c r="D66" s="49"/>
      <c r="E66" s="32"/>
      <c r="F66" s="32"/>
      <c r="G66" s="32"/>
      <c r="H66" s="32"/>
      <c r="I66" s="32"/>
      <c r="J66" s="32"/>
    </row>
    <row r="67" spans="2:10" s="47" customFormat="1" ht="15" x14ac:dyDescent="0.25">
      <c r="B67" s="25" t="s">
        <v>68</v>
      </c>
      <c r="C67" s="26"/>
      <c r="D67" s="27"/>
      <c r="E67" s="37">
        <f>E47+E56+E61+E64+E65</f>
        <v>120177320.31999999</v>
      </c>
      <c r="F67" s="37"/>
      <c r="G67" s="37">
        <f>G47+G56+G61+G64+G65</f>
        <v>120177320.31999999</v>
      </c>
      <c r="H67" s="37">
        <f>H47+H56+H61+H64+H65</f>
        <v>28166615.130000003</v>
      </c>
      <c r="I67" s="37">
        <f>I47+I56+I61+I64+I65</f>
        <v>28166615.130000003</v>
      </c>
      <c r="J67" s="37">
        <f>I67-E67</f>
        <v>-92010705.189999998</v>
      </c>
    </row>
    <row r="68" spans="2:10" ht="8.1" customHeight="1" x14ac:dyDescent="0.2">
      <c r="B68" s="40"/>
      <c r="C68" s="48"/>
      <c r="D68" s="49"/>
      <c r="E68" s="32"/>
      <c r="F68" s="32"/>
      <c r="G68" s="32"/>
      <c r="H68" s="32"/>
      <c r="I68" s="32"/>
      <c r="J68" s="32">
        <f t="shared" si="2"/>
        <v>0</v>
      </c>
    </row>
    <row r="69" spans="2:10" s="47" customFormat="1" ht="15" x14ac:dyDescent="0.25">
      <c r="B69" s="25" t="s">
        <v>69</v>
      </c>
      <c r="C69" s="26"/>
      <c r="D69" s="27"/>
      <c r="E69" s="37">
        <f>E70</f>
        <v>0</v>
      </c>
      <c r="F69" s="37"/>
      <c r="G69" s="37">
        <f>G70</f>
        <v>0</v>
      </c>
      <c r="H69" s="37">
        <f>H70</f>
        <v>459442.85</v>
      </c>
      <c r="I69" s="37">
        <f>I70</f>
        <v>459442.85</v>
      </c>
      <c r="J69" s="37">
        <f t="shared" si="2"/>
        <v>459442.85</v>
      </c>
    </row>
    <row r="70" spans="2:10" ht="16.5" customHeight="1" x14ac:dyDescent="0.2">
      <c r="B70" s="29"/>
      <c r="C70" s="30" t="s">
        <v>70</v>
      </c>
      <c r="D70" s="31"/>
      <c r="E70" s="32">
        <v>0</v>
      </c>
      <c r="F70" s="32"/>
      <c r="G70" s="32">
        <f>+E70+F70</f>
        <v>0</v>
      </c>
      <c r="H70" s="34">
        <v>459442.85</v>
      </c>
      <c r="I70" s="32">
        <f>H70</f>
        <v>459442.85</v>
      </c>
      <c r="J70" s="32">
        <f t="shared" si="2"/>
        <v>459442.85</v>
      </c>
    </row>
    <row r="71" spans="2:10" ht="1.5" customHeight="1" x14ac:dyDescent="0.2">
      <c r="B71" s="40"/>
      <c r="C71" s="48"/>
      <c r="D71" s="49"/>
      <c r="E71" s="32"/>
      <c r="F71" s="32"/>
      <c r="G71" s="32"/>
      <c r="H71" s="32"/>
      <c r="I71" s="32"/>
      <c r="J71" s="32">
        <f t="shared" si="2"/>
        <v>0</v>
      </c>
    </row>
    <row r="72" spans="2:10" s="47" customFormat="1" ht="15" x14ac:dyDescent="0.25">
      <c r="B72" s="25" t="s">
        <v>71</v>
      </c>
      <c r="C72" s="26"/>
      <c r="D72" s="27"/>
      <c r="E72" s="50">
        <f>+E43+E67+E69</f>
        <v>329601946.35000002</v>
      </c>
      <c r="F72" s="37"/>
      <c r="G72" s="37">
        <f>G43+G67+G69</f>
        <v>329601946.35000002</v>
      </c>
      <c r="H72" s="37">
        <f>H43+H67+H69</f>
        <v>96487928.00999999</v>
      </c>
      <c r="I72" s="37">
        <f>I43+I67+I69</f>
        <v>96487928.00999999</v>
      </c>
      <c r="J72" s="37">
        <f>I72-E72</f>
        <v>-233114018.34000003</v>
      </c>
    </row>
    <row r="73" spans="2:10" ht="10.5" customHeight="1" x14ac:dyDescent="0.2">
      <c r="B73" s="40"/>
      <c r="C73" s="48"/>
      <c r="D73" s="49"/>
      <c r="E73" s="32"/>
      <c r="F73" s="32"/>
      <c r="G73" s="32"/>
      <c r="H73" s="32"/>
      <c r="I73" s="32"/>
      <c r="J73" s="32"/>
    </row>
    <row r="74" spans="2:10" x14ac:dyDescent="0.2">
      <c r="B74" s="29"/>
      <c r="C74" s="26" t="s">
        <v>72</v>
      </c>
      <c r="D74" s="27"/>
      <c r="E74" s="32"/>
      <c r="F74" s="32"/>
      <c r="G74" s="32"/>
      <c r="H74" s="32"/>
      <c r="I74" s="32"/>
      <c r="J74" s="32"/>
    </row>
    <row r="75" spans="2:10" ht="18.75" customHeight="1" x14ac:dyDescent="0.2">
      <c r="B75" s="29"/>
      <c r="C75" s="36" t="s">
        <v>73</v>
      </c>
      <c r="D75" s="51"/>
      <c r="E75" s="32">
        <v>0</v>
      </c>
      <c r="F75" s="32"/>
      <c r="G75" s="32">
        <f>+E75+F75</f>
        <v>0</v>
      </c>
      <c r="H75" s="34">
        <v>459442.9</v>
      </c>
      <c r="I75" s="32">
        <f>H75</f>
        <v>459442.9</v>
      </c>
      <c r="J75" s="37">
        <f>I75-E75</f>
        <v>459442.9</v>
      </c>
    </row>
    <row r="76" spans="2:10" ht="18.75" customHeight="1" x14ac:dyDescent="0.2">
      <c r="B76" s="29"/>
      <c r="C76" s="36" t="s">
        <v>74</v>
      </c>
      <c r="D76" s="51"/>
      <c r="E76" s="32"/>
      <c r="F76" s="32"/>
      <c r="G76" s="32"/>
      <c r="H76" s="32"/>
      <c r="I76" s="32"/>
      <c r="J76" s="32"/>
    </row>
    <row r="77" spans="2:10" x14ac:dyDescent="0.2">
      <c r="B77" s="52"/>
      <c r="C77" s="44" t="s">
        <v>75</v>
      </c>
      <c r="D77" s="45"/>
      <c r="E77" s="46">
        <f>E75+E76</f>
        <v>0</v>
      </c>
      <c r="F77" s="53"/>
      <c r="G77" s="46">
        <f>G75+G76</f>
        <v>0</v>
      </c>
      <c r="H77" s="46">
        <f>H75+H76</f>
        <v>459442.9</v>
      </c>
      <c r="I77" s="46">
        <f>I75+I76</f>
        <v>459442.9</v>
      </c>
      <c r="J77" s="46">
        <f>I77-E77</f>
        <v>459442.9</v>
      </c>
    </row>
    <row r="78" spans="2:10" ht="8.1" customHeight="1" x14ac:dyDescent="0.2"/>
    <row r="80" spans="2:10" hidden="1" x14ac:dyDescent="0.2">
      <c r="C80" s="2"/>
      <c r="D80" s="2"/>
    </row>
    <row r="81" spans="5:9" x14ac:dyDescent="0.2">
      <c r="E81" s="55"/>
    </row>
    <row r="82" spans="5:9" x14ac:dyDescent="0.2">
      <c r="E82" s="56"/>
      <c r="H82" s="56"/>
      <c r="I82" s="56"/>
    </row>
    <row r="83" spans="5:9" x14ac:dyDescent="0.2">
      <c r="E83" s="56"/>
      <c r="H83" s="56"/>
      <c r="I83" s="56"/>
    </row>
  </sheetData>
  <mergeCells count="43">
    <mergeCell ref="C77:D77"/>
    <mergeCell ref="C71:D71"/>
    <mergeCell ref="B72:D72"/>
    <mergeCell ref="C73:D73"/>
    <mergeCell ref="C74:D74"/>
    <mergeCell ref="C75:D75"/>
    <mergeCell ref="C76:D76"/>
    <mergeCell ref="C65:D65"/>
    <mergeCell ref="C66:D66"/>
    <mergeCell ref="B67:D67"/>
    <mergeCell ref="C68:D68"/>
    <mergeCell ref="B69:D69"/>
    <mergeCell ref="C70:D70"/>
    <mergeCell ref="B44:D44"/>
    <mergeCell ref="B46:D46"/>
    <mergeCell ref="C47:D47"/>
    <mergeCell ref="C56:D56"/>
    <mergeCell ref="C61:D61"/>
    <mergeCell ref="C64:D64"/>
    <mergeCell ref="C18:D18"/>
    <mergeCell ref="C30:D30"/>
    <mergeCell ref="C36:D36"/>
    <mergeCell ref="C37:D37"/>
    <mergeCell ref="C39:D39"/>
    <mergeCell ref="B43:D43"/>
    <mergeCell ref="C12:D12"/>
    <mergeCell ref="C13:D13"/>
    <mergeCell ref="C14:D14"/>
    <mergeCell ref="C15:D15"/>
    <mergeCell ref="C16:D16"/>
    <mergeCell ref="C17:D17"/>
    <mergeCell ref="B7:D8"/>
    <mergeCell ref="E7:I7"/>
    <mergeCell ref="J7:J8"/>
    <mergeCell ref="B9:D9"/>
    <mergeCell ref="B10:D10"/>
    <mergeCell ref="C11:D11"/>
    <mergeCell ref="B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78740157480314965" bottom="0.3937007874015748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5 DISCI 22-04-24</vt:lpstr>
      <vt:lpstr>'FORMATO 5 DISCI 22-04-24'!Área_de_impresión</vt:lpstr>
      <vt:lpstr>'FORMATO 5 DISCI 22-04-24'!Títulos_a_imprimir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2024-04-29T17:14:30Z</cp:lastPrinted>
  <dcterms:created xsi:type="dcterms:W3CDTF">2024-04-29T17:13:23Z</dcterms:created>
  <dcterms:modified xsi:type="dcterms:W3CDTF">2024-04-29T17:14:56Z</dcterms:modified>
</cp:coreProperties>
</file>