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alba\Desktop\Transp\"/>
    </mc:Choice>
  </mc:AlternateContent>
  <bookViews>
    <workbookView xWindow="0" yWindow="0" windowWidth="19200" windowHeight="10170" activeTab="1"/>
  </bookViews>
  <sheets>
    <sheet name="Evolución" sheetId="3" r:id="rId1"/>
    <sheet name="Deuda Pública dic 2016" sheetId="4" r:id="rId2"/>
    <sheet name="Hoja1" sheetId="2" r:id="rId3"/>
  </sheets>
  <definedNames>
    <definedName name="_xlnm.Print_Area" localSheetId="1">'Deuda Pública dic 2016'!$B$2:$S$66</definedName>
    <definedName name="_xlnm.Print_Area" localSheetId="0">Evolución!$B$2:$X$27</definedName>
  </definedNames>
  <calcPr calcId="162913"/>
</workbook>
</file>

<file path=xl/calcChain.xml><?xml version="1.0" encoding="utf-8"?>
<calcChain xmlns="http://schemas.openxmlformats.org/spreadsheetml/2006/main">
  <c r="X13" i="3" l="1"/>
  <c r="V13" i="3"/>
  <c r="U13" i="3"/>
  <c r="T13" i="3"/>
  <c r="X10" i="3"/>
  <c r="V10" i="3"/>
  <c r="U10" i="3"/>
  <c r="T10" i="3"/>
  <c r="R16" i="3"/>
  <c r="R15" i="3"/>
  <c r="S8" i="4"/>
  <c r="S11" i="4"/>
  <c r="S13" i="4" l="1"/>
  <c r="R11" i="4" l="1"/>
  <c r="R13" i="4" s="1"/>
  <c r="R8" i="4"/>
  <c r="Q11" i="4" l="1"/>
  <c r="Q48" i="4"/>
  <c r="P61" i="4" l="1"/>
  <c r="P47" i="4"/>
  <c r="N61" i="4" l="1"/>
  <c r="N62" i="4" s="1"/>
  <c r="M61" i="4"/>
  <c r="L61" i="4"/>
  <c r="N43" i="4"/>
  <c r="N39" i="4"/>
  <c r="N21" i="4"/>
  <c r="N17" i="4"/>
  <c r="N11" i="4"/>
  <c r="N8" i="4"/>
  <c r="N13" i="4" l="1"/>
  <c r="N47" i="4"/>
  <c r="P48" i="4" l="1"/>
  <c r="N48" i="4"/>
  <c r="P8" i="4"/>
  <c r="R61" i="4" l="1"/>
  <c r="R43" i="4"/>
  <c r="R39" i="4"/>
  <c r="R21" i="4"/>
  <c r="R17" i="4"/>
  <c r="R47" i="4" l="1"/>
  <c r="R44" i="4" s="1"/>
  <c r="S61" i="4"/>
  <c r="S62" i="4" s="1"/>
  <c r="Q61" i="4"/>
  <c r="Q62" i="4" s="1"/>
  <c r="K61" i="4"/>
  <c r="J61" i="4"/>
  <c r="J62" i="4" s="1"/>
  <c r="I61" i="4"/>
  <c r="H61" i="4"/>
  <c r="G61" i="4"/>
  <c r="F61" i="4"/>
  <c r="F62" i="4" s="1"/>
  <c r="E61" i="4"/>
  <c r="E62" i="4" s="1"/>
  <c r="D61" i="4"/>
  <c r="S43" i="4"/>
  <c r="Q43" i="4"/>
  <c r="P43" i="4"/>
  <c r="M43" i="4"/>
  <c r="L43" i="4"/>
  <c r="K43" i="4"/>
  <c r="J43" i="4"/>
  <c r="I43" i="4"/>
  <c r="H43" i="4"/>
  <c r="G43" i="4"/>
  <c r="F43" i="4"/>
  <c r="E43" i="4"/>
  <c r="D43" i="4"/>
  <c r="S39" i="4"/>
  <c r="Q39" i="4"/>
  <c r="P39" i="4"/>
  <c r="M39" i="4"/>
  <c r="L39" i="4"/>
  <c r="K39" i="4"/>
  <c r="J39" i="4"/>
  <c r="I39" i="4"/>
  <c r="H39" i="4"/>
  <c r="G39" i="4"/>
  <c r="F39" i="4"/>
  <c r="E39" i="4"/>
  <c r="D39" i="4"/>
  <c r="P35" i="4"/>
  <c r="M35" i="4"/>
  <c r="L35" i="4"/>
  <c r="K35" i="4"/>
  <c r="J35" i="4"/>
  <c r="I35" i="4"/>
  <c r="H35" i="4"/>
  <c r="G35" i="4"/>
  <c r="F35" i="4"/>
  <c r="E35" i="4"/>
  <c r="D35" i="4"/>
  <c r="S21" i="4"/>
  <c r="Q21" i="4"/>
  <c r="P21" i="4"/>
  <c r="M21" i="4"/>
  <c r="L21" i="4"/>
  <c r="K21" i="4"/>
  <c r="J21" i="4"/>
  <c r="I21" i="4"/>
  <c r="H21" i="4"/>
  <c r="G21" i="4"/>
  <c r="F21" i="4"/>
  <c r="E21" i="4"/>
  <c r="D21" i="4"/>
  <c r="S17" i="4"/>
  <c r="Q17" i="4"/>
  <c r="P17" i="4"/>
  <c r="M17" i="4"/>
  <c r="L17" i="4"/>
  <c r="K17" i="4"/>
  <c r="J17" i="4"/>
  <c r="I17" i="4"/>
  <c r="H17" i="4"/>
  <c r="G17" i="4"/>
  <c r="F17" i="4"/>
  <c r="E17" i="4"/>
  <c r="D17" i="4"/>
  <c r="D47" i="4" s="1"/>
  <c r="P11" i="4"/>
  <c r="P13" i="4" s="1"/>
  <c r="Q8" i="4" s="1"/>
  <c r="Q13" i="4" s="1"/>
  <c r="M11" i="4"/>
  <c r="L11" i="4"/>
  <c r="K11" i="4"/>
  <c r="J11" i="4"/>
  <c r="I11" i="4"/>
  <c r="H11" i="4"/>
  <c r="G11" i="4"/>
  <c r="F11" i="4"/>
  <c r="E11" i="4"/>
  <c r="D11" i="4"/>
  <c r="D13" i="4" s="1"/>
  <c r="E8" i="4" s="1"/>
  <c r="E13" i="4" s="1"/>
  <c r="F8" i="4" s="1"/>
  <c r="F13" i="4" s="1"/>
  <c r="G8" i="4" s="1"/>
  <c r="G13" i="4" s="1"/>
  <c r="H8" i="4" s="1"/>
  <c r="H13" i="4" s="1"/>
  <c r="I8" i="4" s="1"/>
  <c r="I13" i="4" s="1"/>
  <c r="J8" i="4" s="1"/>
  <c r="J13" i="4" s="1"/>
  <c r="K8" i="4" s="1"/>
  <c r="K13" i="4" s="1"/>
  <c r="L8" i="4" s="1"/>
  <c r="L13" i="4" s="1"/>
  <c r="M8" i="4" s="1"/>
  <c r="M13" i="4" s="1"/>
  <c r="R62" i="4" l="1"/>
  <c r="L47" i="4"/>
  <c r="H47" i="4"/>
  <c r="S47" i="4"/>
  <c r="G62" i="4"/>
  <c r="K62" i="4"/>
  <c r="F47" i="4"/>
  <c r="J47" i="4"/>
  <c r="H62" i="4"/>
  <c r="L62" i="4"/>
  <c r="I62" i="4"/>
  <c r="M62" i="4"/>
  <c r="E47" i="4"/>
  <c r="G47" i="4"/>
  <c r="I47" i="4"/>
  <c r="J48" i="4" s="1"/>
  <c r="K47" i="4"/>
  <c r="K48" i="4" s="1"/>
  <c r="M47" i="4"/>
  <c r="Q47" i="4"/>
  <c r="Q44" i="4" s="1"/>
  <c r="E48" i="4"/>
  <c r="I48" i="4"/>
  <c r="M48" i="4"/>
  <c r="S44" i="4" l="1"/>
  <c r="G48" i="4"/>
  <c r="F48" i="4"/>
  <c r="P44" i="4"/>
  <c r="L48" i="4"/>
  <c r="H48" i="4"/>
  <c r="I13" i="3"/>
  <c r="N13" i="3" l="1"/>
  <c r="L13" i="3"/>
  <c r="J13" i="3"/>
  <c r="H13" i="3"/>
  <c r="G13" i="3"/>
  <c r="F13" i="3"/>
  <c r="E13" i="3"/>
  <c r="D13" i="3"/>
  <c r="C13" i="3"/>
  <c r="C16" i="3" s="1"/>
  <c r="D10" i="3" s="1"/>
  <c r="D16" i="3" l="1"/>
  <c r="E10" i="3" s="1"/>
  <c r="E16" i="3" s="1"/>
  <c r="F10" i="3" s="1"/>
  <c r="F16" i="3" s="1"/>
  <c r="G10" i="3" s="1"/>
  <c r="G16" i="3" s="1"/>
  <c r="H10" i="3" s="1"/>
  <c r="H16" i="3" s="1"/>
  <c r="I10" i="3" l="1"/>
  <c r="P15" i="3"/>
  <c r="H15" i="3"/>
  <c r="I16" i="3" l="1"/>
  <c r="J10" i="3" s="1"/>
  <c r="I15" i="3"/>
  <c r="J16" i="3" l="1"/>
  <c r="L10" i="3" s="1"/>
  <c r="J15" i="3"/>
  <c r="L16" i="3" l="1"/>
  <c r="N10" i="3" s="1"/>
  <c r="L15" i="3"/>
  <c r="N16" i="3" l="1"/>
  <c r="P16" i="3" s="1"/>
  <c r="N15" i="3"/>
  <c r="T16" i="3" l="1"/>
  <c r="U16" i="3" l="1"/>
  <c r="V16" i="3" l="1"/>
  <c r="X16" i="3" l="1"/>
  <c r="X15" i="3"/>
</calcChain>
</file>

<file path=xl/sharedStrings.xml><?xml version="1.0" encoding="utf-8"?>
<sst xmlns="http://schemas.openxmlformats.org/spreadsheetml/2006/main" count="83" uniqueCount="57">
  <si>
    <t>Banca Comercial</t>
  </si>
  <si>
    <t>Banca de Desarrollo</t>
  </si>
  <si>
    <t>Proveedores y Contratistas</t>
  </si>
  <si>
    <t>2° Trim.</t>
  </si>
  <si>
    <t>3er. Trim.</t>
  </si>
  <si>
    <t>4° Trim.</t>
  </si>
  <si>
    <t>1er. Trim.</t>
  </si>
  <si>
    <t>Organismos</t>
  </si>
  <si>
    <t>Contrataciones</t>
  </si>
  <si>
    <t>Amortizaciones</t>
  </si>
  <si>
    <t>Saldo Inicial</t>
  </si>
  <si>
    <t>Saldo Final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</si>
  <si>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</si>
  <si>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</si>
  <si>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</si>
  <si>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</si>
  <si>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</si>
  <si>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</si>
  <si>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</si>
  <si>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</si>
  <si>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</si>
  <si>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</si>
  <si>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</si>
  <si>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</si>
  <si>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r>
      <t xml:space="preserve"> (Millones de Pesos) </t>
    </r>
    <r>
      <rPr>
        <b/>
        <vertAlign val="superscript"/>
        <sz val="9"/>
        <color theme="1"/>
        <rFont val="Cambria"/>
        <family val="1"/>
        <scheme val="major"/>
      </rPr>
      <t>1_/</t>
    </r>
  </si>
  <si>
    <t xml:space="preserve"> 1_/ Cifras de Cuenta Pública.</t>
  </si>
  <si>
    <t>Directa</t>
  </si>
  <si>
    <t>Contingente</t>
  </si>
  <si>
    <t xml:space="preserve"> -HSBC</t>
  </si>
  <si>
    <t xml:space="preserve"> - Contratistas Sector Central</t>
  </si>
  <si>
    <t xml:space="preserve"> -Banobras</t>
  </si>
  <si>
    <t xml:space="preserve"> -Bancomer</t>
  </si>
  <si>
    <t xml:space="preserve"> -Banamex</t>
  </si>
  <si>
    <t xml:space="preserve"> -Santander</t>
  </si>
  <si>
    <t xml:space="preserve"> -Interacciones</t>
  </si>
  <si>
    <t xml:space="preserve"> -Banorte</t>
  </si>
  <si>
    <t xml:space="preserve"> -Bansi</t>
  </si>
  <si>
    <t xml:space="preserve"> -Inbursa</t>
  </si>
  <si>
    <t xml:space="preserve"> -Multiva</t>
  </si>
  <si>
    <t>Contratistas y Proveedores</t>
  </si>
  <si>
    <t xml:space="preserve"> 2_/ Cifras Preliminares.</t>
  </si>
  <si>
    <t xml:space="preserve"> -Dexia Crédito Local</t>
  </si>
  <si>
    <t xml:space="preserve"> -Banco del Bajío</t>
  </si>
  <si>
    <t>a)</t>
  </si>
  <si>
    <t>b)</t>
  </si>
  <si>
    <t>c)</t>
  </si>
  <si>
    <t>d)</t>
  </si>
  <si>
    <t xml:space="preserve"> b) BANOBRAS-PROFISE por 2,119.8 mdp, BANCO MULTIVA por 3,000.0 mdp y BANORTE Corto Plazo por 1,950.0 mdp. </t>
  </si>
  <si>
    <t xml:space="preserve"> c) BANOBRAS-PROFISE por 581.6 mdp y BANORTE Corto Plazo por 650.0 mdp. </t>
  </si>
  <si>
    <t xml:space="preserve"> d) BANOBRAS-PROFISE por 266.3 mdp., Refinanciamiento BANCOMER por 3,653.3 mdp, Reestructura BANORTE por 6,667.6 mdp y Corto Plazo por 730.0 mdp.</t>
  </si>
  <si>
    <t xml:space="preserve"> a)BANORTE por 250.0 mdp y BANORTE Corto Plazo por 630.0 mdp. </t>
  </si>
  <si>
    <t xml:space="preserve"> *) Proyección </t>
  </si>
  <si>
    <r>
      <t xml:space="preserve">2016 </t>
    </r>
    <r>
      <rPr>
        <b/>
        <vertAlign val="superscript"/>
        <sz val="9"/>
        <color theme="1"/>
        <rFont val="Calibri"/>
        <family val="2"/>
        <scheme val="minor"/>
      </rPr>
      <t>2_/</t>
    </r>
  </si>
  <si>
    <t xml:space="preserve"> - Cert. Bursátiles</t>
  </si>
  <si>
    <t xml:space="preserve"> -</t>
  </si>
  <si>
    <t xml:space="preserve"> - Contratistas Organismos Aux. Avalados</t>
  </si>
  <si>
    <t>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</si>
</sst>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  <numFmt numFmtId="170" formatCode="#,##0.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mbria"/>
      <family val="1"/>
      <scheme val="major"/>
    </font>
    <font>
      <b/>
      <vertAlign val="superscript"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7" fillId="6" borderId="0" applyNumberFormat="0" applyBorder="0" applyAlignment="0" applyProtection="0"/>
    <xf numFmtId="0" fontId="15" fillId="23" borderId="28" applyNumberFormat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16" fillId="0" borderId="31" applyNumberFormat="0" applyFill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3" borderId="32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3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0" xfId="0" applyFont="1" applyBorder="1"/>
    <xf numFmtId="164" fontId="0" fillId="0" borderId="0" xfId="0" applyNumberFormat="1" applyBorder="1"/>
    <xf numFmtId="164" fontId="0" fillId="0" borderId="11" xfId="0" applyNumberForma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5" fontId="0" fillId="0" borderId="0" xfId="0" applyNumberFormat="1" applyBorder="1"/>
    <xf numFmtId="165" fontId="0" fillId="0" borderId="11" xfId="0" applyNumberFormat="1" applyBorder="1"/>
    <xf numFmtId="0" fontId="0" fillId="0" borderId="0" xfId="0" applyBorder="1"/>
    <xf numFmtId="0" fontId="0" fillId="0" borderId="11" xfId="0" applyBorder="1"/>
    <xf numFmtId="164" fontId="2" fillId="0" borderId="0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 applyAlignment="1">
      <alignment horizontal="center" vertical="center"/>
    </xf>
    <xf numFmtId="0" fontId="8" fillId="0" borderId="1" xfId="0" applyFont="1" applyFill="1" applyBorder="1"/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vertical="center"/>
    </xf>
    <xf numFmtId="164" fontId="1" fillId="2" borderId="11" xfId="1" applyNumberFormat="1" applyFont="1" applyFill="1" applyBorder="1" applyAlignment="1">
      <alignment vertical="center"/>
    </xf>
    <xf numFmtId="0" fontId="0" fillId="0" borderId="15" xfId="0" applyBorder="1"/>
    <xf numFmtId="169" fontId="2" fillId="0" borderId="15" xfId="1" applyNumberFormat="1" applyFont="1" applyBorder="1"/>
    <xf numFmtId="169" fontId="2" fillId="0" borderId="0" xfId="1" applyNumberFormat="1" applyFont="1" applyBorder="1"/>
    <xf numFmtId="169" fontId="0" fillId="0" borderId="15" xfId="1" applyNumberFormat="1" applyFont="1" applyBorder="1"/>
    <xf numFmtId="169" fontId="0" fillId="0" borderId="15" xfId="0" applyNumberFormat="1" applyBorder="1"/>
    <xf numFmtId="0" fontId="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right"/>
    </xf>
    <xf numFmtId="169" fontId="2" fillId="0" borderId="17" xfId="1" applyNumberFormat="1" applyFont="1" applyBorder="1"/>
    <xf numFmtId="169" fontId="0" fillId="0" borderId="0" xfId="1" applyNumberFormat="1" applyFont="1" applyBorder="1"/>
    <xf numFmtId="169" fontId="0" fillId="0" borderId="0" xfId="0" applyNumberFormat="1" applyBorder="1"/>
    <xf numFmtId="169" fontId="0" fillId="0" borderId="11" xfId="0" applyNumberFormat="1" applyBorder="1"/>
    <xf numFmtId="169" fontId="0" fillId="0" borderId="11" xfId="1" applyNumberFormat="1" applyFont="1" applyBorder="1"/>
    <xf numFmtId="169" fontId="2" fillId="0" borderId="11" xfId="1" applyNumberFormat="1" applyFont="1" applyBorder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164" fontId="1" fillId="2" borderId="13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vertical="center"/>
    </xf>
    <xf numFmtId="0" fontId="3" fillId="0" borderId="10" xfId="0" applyFont="1" applyBorder="1"/>
    <xf numFmtId="169" fontId="2" fillId="0" borderId="11" xfId="1" applyNumberFormat="1" applyFont="1" applyBorder="1" applyAlignment="1">
      <alignment horizontal="center" vertical="center"/>
    </xf>
    <xf numFmtId="169" fontId="0" fillId="0" borderId="0" xfId="1" applyNumberFormat="1" applyFont="1" applyBorder="1" applyAlignment="1">
      <alignment horizontal="center"/>
    </xf>
    <xf numFmtId="43" fontId="0" fillId="0" borderId="0" xfId="1" applyFont="1" applyBorder="1"/>
    <xf numFmtId="164" fontId="0" fillId="2" borderId="0" xfId="1" applyNumberFormat="1" applyFont="1" applyFill="1" applyBorder="1" applyAlignment="1">
      <alignment vertical="center"/>
    </xf>
    <xf numFmtId="164" fontId="0" fillId="2" borderId="13" xfId="1" applyNumberFormat="1" applyFont="1" applyFill="1" applyBorder="1" applyAlignment="1">
      <alignment vertical="center"/>
    </xf>
    <xf numFmtId="165" fontId="0" fillId="0" borderId="0" xfId="0" applyNumberFormat="1"/>
    <xf numFmtId="169" fontId="0" fillId="0" borderId="16" xfId="0" applyNumberFormat="1" applyBorder="1"/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>
      <alignment horizontal="center" vertical="center"/>
    </xf>
    <xf numFmtId="169" fontId="2" fillId="0" borderId="16" xfId="1" applyNumberFormat="1" applyFont="1" applyBorder="1"/>
    <xf numFmtId="43" fontId="2" fillId="0" borderId="15" xfId="1" applyNumberFormat="1" applyFont="1" applyBorder="1"/>
    <xf numFmtId="43" fontId="0" fillId="0" borderId="0" xfId="0" applyNumberFormat="1" applyBorder="1"/>
    <xf numFmtId="43" fontId="0" fillId="0" borderId="0" xfId="1" applyNumberFormat="1" applyFont="1" applyBorder="1"/>
    <xf numFmtId="43" fontId="2" fillId="0" borderId="0" xfId="0" applyNumberFormat="1" applyFont="1" applyBorder="1" applyAlignment="1">
      <alignment horizontal="center"/>
    </xf>
    <xf numFmtId="43" fontId="2" fillId="0" borderId="0" xfId="1" applyNumberFormat="1" applyFont="1" applyBorder="1"/>
    <xf numFmtId="43" fontId="1" fillId="2" borderId="0" xfId="1" applyNumberFormat="1" applyFont="1" applyFill="1" applyBorder="1" applyAlignment="1">
      <alignment vertical="center"/>
    </xf>
    <xf numFmtId="164" fontId="0" fillId="0" borderId="0" xfId="0" applyNumberFormat="1" applyFill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0" fillId="0" borderId="0" xfId="10" applyNumberFormat="1" applyFont="1" applyBorder="1"/>
    <xf numFmtId="10" fontId="0" fillId="0" borderId="0" xfId="10" applyNumberFormat="1" applyFont="1"/>
    <xf numFmtId="44" fontId="0" fillId="0" borderId="0" xfId="9" applyFont="1"/>
    <xf numFmtId="10" fontId="0" fillId="0" borderId="11" xfId="10" applyNumberFormat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3" fontId="0" fillId="0" borderId="0" xfId="1" applyFont="1"/>
    <xf numFmtId="164" fontId="2" fillId="3" borderId="0" xfId="0" applyNumberFormat="1" applyFont="1" applyFill="1" applyBorder="1" applyAlignment="1">
      <alignment vertical="center"/>
    </xf>
    <xf numFmtId="164" fontId="0" fillId="3" borderId="0" xfId="0" applyNumberFormat="1" applyFill="1" applyBorder="1"/>
    <xf numFmtId="164" fontId="2" fillId="3" borderId="0" xfId="0" applyNumberFormat="1" applyFont="1" applyFill="1" applyBorder="1"/>
    <xf numFmtId="165" fontId="0" fillId="3" borderId="0" xfId="0" applyNumberFormat="1" applyFill="1" applyBorder="1"/>
    <xf numFmtId="10" fontId="0" fillId="3" borderId="0" xfId="10" applyNumberFormat="1" applyFont="1" applyFill="1" applyBorder="1"/>
    <xf numFmtId="164" fontId="2" fillId="3" borderId="13" xfId="0" applyNumberFormat="1" applyFont="1" applyFill="1" applyBorder="1" applyAlignment="1">
      <alignment vertical="center"/>
    </xf>
    <xf numFmtId="169" fontId="1" fillId="2" borderId="0" xfId="1" applyNumberFormat="1" applyFont="1" applyFill="1" applyBorder="1" applyAlignment="1">
      <alignment vertical="center"/>
    </xf>
    <xf numFmtId="0" fontId="11" fillId="4" borderId="0" xfId="0" applyFont="1" applyFill="1" applyAlignment="1">
      <alignment horizontal="right" vertical="center"/>
    </xf>
    <xf numFmtId="169" fontId="2" fillId="0" borderId="11" xfId="0" applyNumberFormat="1" applyFont="1" applyBorder="1" applyAlignment="1">
      <alignment horizontal="center"/>
    </xf>
    <xf numFmtId="169" fontId="0" fillId="0" borderId="11" xfId="0" applyNumberFormat="1" applyFont="1" applyBorder="1" applyAlignment="1">
      <alignment horizontal="center"/>
    </xf>
    <xf numFmtId="169" fontId="1" fillId="2" borderId="11" xfId="1" applyNumberFormat="1" applyFont="1" applyFill="1" applyBorder="1" applyAlignment="1">
      <alignment vertical="center"/>
    </xf>
    <xf numFmtId="169" fontId="0" fillId="2" borderId="11" xfId="1" applyNumberFormat="1" applyFont="1" applyFill="1" applyBorder="1" applyAlignment="1">
      <alignment vertical="center"/>
    </xf>
    <xf numFmtId="43" fontId="0" fillId="0" borderId="0" xfId="0" applyNumberFormat="1"/>
    <xf numFmtId="169" fontId="0" fillId="0" borderId="0" xfId="0" applyNumberFormat="1"/>
    <xf numFmtId="164" fontId="0" fillId="0" borderId="0" xfId="0" applyNumberFormat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0" fillId="0" borderId="15" xfId="1" applyNumberFormat="1" applyFont="1" applyBorder="1"/>
    <xf numFmtId="169" fontId="0" fillId="0" borderId="17" xfId="1" applyNumberFormat="1" applyFont="1" applyBorder="1"/>
    <xf numFmtId="164" fontId="2" fillId="0" borderId="12" xfId="0" applyNumberFormat="1" applyFont="1" applyBorder="1" applyAlignment="1">
      <alignment vertical="center"/>
    </xf>
    <xf numFmtId="170" fontId="0" fillId="0" borderId="0" xfId="0" applyNumberFormat="1" applyFill="1"/>
    <xf numFmtId="0" fontId="3" fillId="0" borderId="1" xfId="0" applyFont="1" applyBorder="1" applyAlignment="1">
      <alignment horizontal="center"/>
    </xf>
    <xf numFmtId="43" fontId="0" fillId="0" borderId="11" xfId="0" applyNumberFormat="1" applyBorder="1"/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</cellXfs>
  <cellStyles count="130">
    <cellStyle name="20% - Accent1" xfId="12"/>
    <cellStyle name="20% - Accent1 2" xfId="87"/>
    <cellStyle name="20% - Accent2" xfId="13"/>
    <cellStyle name="20% - Accent2 2" xfId="88"/>
    <cellStyle name="20% - Accent3" xfId="14"/>
    <cellStyle name="20% - Accent3 2" xfId="89"/>
    <cellStyle name="20% - Accent4" xfId="15"/>
    <cellStyle name="20% - Accent4 2" xfId="90"/>
    <cellStyle name="20% - Accent5" xfId="16"/>
    <cellStyle name="20% - Accent5 2" xfId="91"/>
    <cellStyle name="20% - Accent6" xfId="17"/>
    <cellStyle name="20% - Accent6 2" xfId="92"/>
    <cellStyle name="40% - Accent1" xfId="18"/>
    <cellStyle name="40% - Accent1 2" xfId="93"/>
    <cellStyle name="40% - Accent2" xfId="19"/>
    <cellStyle name="40% - Accent2 2" xfId="94"/>
    <cellStyle name="40% - Accent3" xfId="20"/>
    <cellStyle name="40% - Accent3 2" xfId="95"/>
    <cellStyle name="40% - Accent4" xfId="21"/>
    <cellStyle name="40% - Accent4 2" xfId="96"/>
    <cellStyle name="40% - Accent5" xfId="22"/>
    <cellStyle name="40% - Accent5 2" xfId="97"/>
    <cellStyle name="40% - Accent6" xfId="23"/>
    <cellStyle name="40% - Accent6 2" xfId="98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ulation" xfId="37"/>
    <cellStyle name="Comma [0]" xfId="3"/>
    <cellStyle name="Comma [0] 2" xfId="38"/>
    <cellStyle name="Currency [0]" xfId="4"/>
    <cellStyle name="Currency [0] 2" xfId="39"/>
    <cellStyle name="Euro" xfId="5"/>
    <cellStyle name="Explanatory Text" xfId="40"/>
    <cellStyle name="Heading 1" xfId="41"/>
    <cellStyle name="Heading 2" xfId="42"/>
    <cellStyle name="Heading 3" xfId="43"/>
    <cellStyle name="Millares" xfId="1" builtinId="3"/>
    <cellStyle name="Millares 10" xfId="45"/>
    <cellStyle name="Millares 10 2" xfId="99"/>
    <cellStyle name="Millares 11" xfId="46"/>
    <cellStyle name="Millares 11 2" xfId="100"/>
    <cellStyle name="Millares 12" xfId="47"/>
    <cellStyle name="Millares 12 2" xfId="101"/>
    <cellStyle name="Millares 13" xfId="48"/>
    <cellStyle name="Millares 14" xfId="79"/>
    <cellStyle name="Millares 14 2" xfId="127"/>
    <cellStyle name="Millares 15" xfId="80"/>
    <cellStyle name="Millares 16" xfId="81"/>
    <cellStyle name="Millares 17" xfId="82"/>
    <cellStyle name="Millares 18" xfId="83"/>
    <cellStyle name="Millares 19" xfId="85"/>
    <cellStyle name="Millares 19 2" xfId="129"/>
    <cellStyle name="Millares 2" xfId="6"/>
    <cellStyle name="Millares 2 2" xfId="102"/>
    <cellStyle name="Millares 2 3" xfId="49"/>
    <cellStyle name="Millares 20" xfId="44"/>
    <cellStyle name="Millares 3" xfId="50"/>
    <cellStyle name="Millares 3 2" xfId="103"/>
    <cellStyle name="Millares 4" xfId="51"/>
    <cellStyle name="Millares 4 2" xfId="104"/>
    <cellStyle name="Millares 5" xfId="52"/>
    <cellStyle name="Millares 5 2" xfId="105"/>
    <cellStyle name="Millares 6" xfId="53"/>
    <cellStyle name="Millares 6 2" xfId="106"/>
    <cellStyle name="Millares 7" xfId="54"/>
    <cellStyle name="Millares 7 2" xfId="107"/>
    <cellStyle name="Millares 8" xfId="55"/>
    <cellStyle name="Millares 8 2" xfId="108"/>
    <cellStyle name="Millares 9" xfId="56"/>
    <cellStyle name="Millares 9 2" xfId="109"/>
    <cellStyle name="Moneda" xfId="9" builtinId="4"/>
    <cellStyle name="Neutral 2" xfId="57"/>
    <cellStyle name="Normal" xfId="0" builtinId="0"/>
    <cellStyle name="Normal 10" xfId="58"/>
    <cellStyle name="Normal 10 2" xfId="110"/>
    <cellStyle name="Normal 11" xfId="59"/>
    <cellStyle name="Normal 11 2" xfId="111"/>
    <cellStyle name="Normal 12" xfId="60"/>
    <cellStyle name="Normal 12 2" xfId="112"/>
    <cellStyle name="Normal 13" xfId="61"/>
    <cellStyle name="Normal 13 2" xfId="113"/>
    <cellStyle name="Normal 14" xfId="62"/>
    <cellStyle name="Normal 14 2" xfId="114"/>
    <cellStyle name="Normal 15" xfId="63"/>
    <cellStyle name="Normal 15 2" xfId="115"/>
    <cellStyle name="Normal 16" xfId="64"/>
    <cellStyle name="Normal 16 2" xfId="116"/>
    <cellStyle name="Normal 17" xfId="65"/>
    <cellStyle name="Normal 17 2" xfId="117"/>
    <cellStyle name="Normal 18" xfId="66"/>
    <cellStyle name="Normal 18 2" xfId="118"/>
    <cellStyle name="Normal 19" xfId="78"/>
    <cellStyle name="Normal 2" xfId="2"/>
    <cellStyle name="Normal 2 2" xfId="119"/>
    <cellStyle name="Normal 20" xfId="84"/>
    <cellStyle name="Normal 20 2" xfId="128"/>
    <cellStyle name="Normal 21" xfId="11"/>
    <cellStyle name="Normal 3" xfId="67"/>
    <cellStyle name="Normal 3 2" xfId="120"/>
    <cellStyle name="Normal 4" xfId="68"/>
    <cellStyle name="Normal 4 2" xfId="121"/>
    <cellStyle name="Normal 5" xfId="69"/>
    <cellStyle name="Normal 5 2" xfId="122"/>
    <cellStyle name="Normal 6" xfId="70"/>
    <cellStyle name="Normal 6 2" xfId="123"/>
    <cellStyle name="Normal 7" xfId="71"/>
    <cellStyle name="Normal 7 2" xfId="124"/>
    <cellStyle name="Normal 8" xfId="72"/>
    <cellStyle name="Normal 8 2" xfId="125"/>
    <cellStyle name="Normal 9" xfId="73"/>
    <cellStyle name="Normal 9 2" xfId="126"/>
    <cellStyle name="Normaᗬ_Hoja1 (7)" xfId="7"/>
    <cellStyle name="Output" xfId="74"/>
    <cellStyle name="Porcentaje" xfId="10" builtinId="5"/>
    <cellStyle name="Porcentaje 2" xfId="86"/>
    <cellStyle name="Porcentual 2" xfId="75"/>
    <cellStyle name="þ_x001d_ð _x000c_);ð_x000c__x001c_;U_x0001_&gt;_x0006_ã;_x0007__x0001__x0001_" xfId="8"/>
    <cellStyle name="Title" xfId="76"/>
    <cellStyle name="Total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showGridLines="0" zoomScale="80" zoomScaleNormal="80" workbookViewId="0">
      <selection activeCell="A14" sqref="A14:XFD14"/>
    </sheetView>
  </sheetViews>
  <sheetFormatPr baseColWidth="10" defaultRowHeight="15" x14ac:dyDescent="0.25"/>
  <cols>
    <col min="2" max="2" width="21.42578125" customWidth="1"/>
    <col min="3" max="5" width="13.42578125" hidden="1" customWidth="1"/>
    <col min="6" max="6" width="13" hidden="1" customWidth="1"/>
    <col min="7" max="7" width="14" hidden="1" customWidth="1"/>
    <col min="8" max="8" width="13.42578125" customWidth="1"/>
    <col min="9" max="9" width="10.85546875" customWidth="1"/>
    <col min="10" max="10" width="12" customWidth="1"/>
    <col min="11" max="11" width="2.85546875" customWidth="1"/>
    <col min="12" max="12" width="10.7109375" customWidth="1"/>
    <col min="13" max="13" width="2.85546875" customWidth="1"/>
    <col min="14" max="14" width="10.5703125" customWidth="1"/>
    <col min="15" max="15" width="2" customWidth="1"/>
    <col min="16" max="16" width="10" customWidth="1"/>
    <col min="17" max="17" width="2.85546875" customWidth="1"/>
    <col min="18" max="18" width="10.85546875" customWidth="1"/>
    <col min="19" max="19" width="2.28515625" customWidth="1"/>
    <col min="20" max="20" width="9.85546875" bestFit="1" customWidth="1"/>
    <col min="21" max="22" width="13" bestFit="1" customWidth="1"/>
    <col min="23" max="23" width="1.28515625" customWidth="1"/>
    <col min="24" max="24" width="10.140625" bestFit="1" customWidth="1"/>
    <col min="26" max="26" width="16.28515625" bestFit="1" customWidth="1"/>
  </cols>
  <sheetData>
    <row r="1" spans="2:26" ht="15.75" thickBot="1" x14ac:dyDescent="0.3"/>
    <row r="2" spans="2:26" ht="19.5" thickBot="1" x14ac:dyDescent="0.35">
      <c r="B2" s="124" t="s">
        <v>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</row>
    <row r="3" spans="2:26" ht="19.5" thickBot="1" x14ac:dyDescent="0.35">
      <c r="B3" s="9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114"/>
      <c r="S3" s="114"/>
      <c r="T3" s="83"/>
      <c r="U3" s="83"/>
      <c r="V3" s="83"/>
      <c r="W3" s="83"/>
      <c r="X3" s="84"/>
    </row>
    <row r="4" spans="2:26" ht="15.75" thickBot="1" x14ac:dyDescent="0.3">
      <c r="B4" s="7"/>
      <c r="C4" s="127" t="s">
        <v>24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</row>
    <row r="5" spans="2:26" x14ac:dyDescent="0.25">
      <c r="B5" s="7"/>
      <c r="C5" s="129">
        <v>2005</v>
      </c>
      <c r="D5" s="131">
        <v>2006</v>
      </c>
      <c r="E5" s="131">
        <v>2007</v>
      </c>
      <c r="F5" s="131">
        <v>2008</v>
      </c>
      <c r="G5" s="131">
        <v>2009</v>
      </c>
      <c r="H5" s="133">
        <v>2010</v>
      </c>
      <c r="I5" s="122">
        <v>40787</v>
      </c>
      <c r="J5" s="116">
        <v>2011</v>
      </c>
      <c r="K5" s="90"/>
      <c r="L5" s="116">
        <v>2012</v>
      </c>
      <c r="M5" s="90"/>
      <c r="N5" s="116">
        <v>2013</v>
      </c>
      <c r="O5" s="90"/>
      <c r="P5" s="116">
        <v>2014</v>
      </c>
      <c r="Q5" s="90"/>
      <c r="R5" s="134">
        <v>2015</v>
      </c>
      <c r="S5" s="25"/>
      <c r="T5" s="118" t="s">
        <v>52</v>
      </c>
      <c r="U5" s="119"/>
      <c r="V5" s="119"/>
      <c r="W5" s="120"/>
      <c r="X5" s="121"/>
    </row>
    <row r="6" spans="2:26" ht="15.75" thickBot="1" x14ac:dyDescent="0.3">
      <c r="B6" s="7"/>
      <c r="C6" s="130"/>
      <c r="D6" s="132"/>
      <c r="E6" s="132"/>
      <c r="F6" s="132"/>
      <c r="G6" s="132"/>
      <c r="H6" s="123"/>
      <c r="I6" s="123"/>
      <c r="J6" s="117"/>
      <c r="K6" s="91"/>
      <c r="L6" s="117"/>
      <c r="M6" s="91"/>
      <c r="N6" s="117"/>
      <c r="O6" s="91"/>
      <c r="P6" s="117"/>
      <c r="Q6" s="91"/>
      <c r="R6" s="135"/>
      <c r="S6" s="58"/>
      <c r="T6" s="57" t="s">
        <v>6</v>
      </c>
      <c r="U6" s="1" t="s">
        <v>3</v>
      </c>
      <c r="V6" s="89" t="s">
        <v>4</v>
      </c>
      <c r="W6" s="57"/>
      <c r="X6" s="2" t="s">
        <v>5</v>
      </c>
    </row>
    <row r="7" spans="2:26" ht="14.25" customHeight="1" x14ac:dyDescent="0.25">
      <c r="B7" s="8"/>
      <c r="C7" s="9"/>
      <c r="D7" s="9"/>
      <c r="E7" s="9"/>
      <c r="F7" s="9"/>
      <c r="G7" s="9"/>
      <c r="H7" s="94"/>
      <c r="I7" s="94"/>
      <c r="J7" s="9"/>
      <c r="K7" s="9"/>
      <c r="L7" s="9"/>
      <c r="M7" s="9"/>
      <c r="N7" s="9"/>
      <c r="O7" s="9"/>
      <c r="P7" s="9"/>
      <c r="Q7" s="9"/>
      <c r="R7" s="9"/>
      <c r="S7" s="10"/>
      <c r="T7" s="9"/>
      <c r="U7" s="9"/>
      <c r="V7" s="9"/>
      <c r="W7" s="9"/>
      <c r="X7" s="10"/>
    </row>
    <row r="8" spans="2:26" ht="18.75" x14ac:dyDescent="0.3">
      <c r="B8" s="63" t="s">
        <v>17</v>
      </c>
      <c r="C8" s="12"/>
      <c r="D8" s="12"/>
      <c r="E8" s="12"/>
      <c r="F8" s="12"/>
      <c r="G8" s="12"/>
      <c r="H8" s="95"/>
      <c r="I8" s="95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3"/>
      <c r="Z8" s="93"/>
    </row>
    <row r="9" spans="2:26" ht="18.75" x14ac:dyDescent="0.3">
      <c r="B9" s="63"/>
      <c r="C9" s="12"/>
      <c r="D9" s="12"/>
      <c r="E9" s="12"/>
      <c r="F9" s="12"/>
      <c r="G9" s="12"/>
      <c r="H9" s="95"/>
      <c r="I9" s="95"/>
      <c r="J9" s="12"/>
      <c r="K9" s="12"/>
      <c r="L9" s="12"/>
      <c r="M9" s="12"/>
      <c r="N9" s="12"/>
      <c r="O9" s="12"/>
      <c r="P9" s="12"/>
      <c r="Q9" s="12"/>
      <c r="R9" s="12"/>
      <c r="S9" s="13"/>
      <c r="T9" s="12"/>
      <c r="U9" s="12"/>
      <c r="V9" s="12"/>
      <c r="W9" s="12"/>
      <c r="X9" s="13"/>
      <c r="Z9" s="93"/>
    </row>
    <row r="10" spans="2:26" x14ac:dyDescent="0.25">
      <c r="B10" s="11" t="s">
        <v>10</v>
      </c>
      <c r="C10" s="14">
        <v>29874.6914</v>
      </c>
      <c r="D10" s="14">
        <f>+C16</f>
        <v>29886.11802374</v>
      </c>
      <c r="E10" s="14">
        <f t="shared" ref="E10:H10" si="0">+D16</f>
        <v>29480.265934179999</v>
      </c>
      <c r="F10" s="14">
        <f t="shared" si="0"/>
        <v>29107.890127449999</v>
      </c>
      <c r="G10" s="14">
        <f t="shared" si="0"/>
        <v>28867.006517489997</v>
      </c>
      <c r="H10" s="96">
        <f t="shared" si="0"/>
        <v>28810.686773609996</v>
      </c>
      <c r="I10" s="96">
        <f>+H16</f>
        <v>28697.143441849996</v>
      </c>
      <c r="J10" s="14">
        <f>+I16</f>
        <v>28176.543441849997</v>
      </c>
      <c r="K10" s="14"/>
      <c r="L10" s="14">
        <f>+J16</f>
        <v>28271.543441849997</v>
      </c>
      <c r="M10" s="14"/>
      <c r="N10" s="14">
        <f>+L16</f>
        <v>32725.791141849997</v>
      </c>
      <c r="O10" s="14"/>
      <c r="P10" s="14">
        <v>32600.252558239994</v>
      </c>
      <c r="Q10" s="14"/>
      <c r="R10" s="14">
        <v>32600.252558239994</v>
      </c>
      <c r="S10" s="15"/>
      <c r="T10" s="14">
        <f>+R49</f>
        <v>0</v>
      </c>
      <c r="U10" s="79">
        <f>+T15</f>
        <v>34930.871811630008</v>
      </c>
      <c r="V10" s="79">
        <f>+U15</f>
        <v>35212.760098300008</v>
      </c>
      <c r="X10" s="55">
        <f>+V15</f>
        <v>35478.002170660009</v>
      </c>
    </row>
    <row r="11" spans="2:26" x14ac:dyDescent="0.25">
      <c r="B11" s="7" t="s">
        <v>8</v>
      </c>
      <c r="C11" s="12">
        <v>2543.69473608</v>
      </c>
      <c r="D11" s="12">
        <v>3458.6962344899998</v>
      </c>
      <c r="E11" s="12">
        <v>2048.1483183400001</v>
      </c>
      <c r="F11" s="12">
        <v>2085.67815935</v>
      </c>
      <c r="G11" s="12">
        <v>2500.5580228099998</v>
      </c>
      <c r="H11" s="95">
        <v>2529.5066597599998</v>
      </c>
      <c r="I11" s="95">
        <v>1284.9000000000001</v>
      </c>
      <c r="J11" s="12">
        <v>889.9</v>
      </c>
      <c r="K11" s="14" t="s">
        <v>43</v>
      </c>
      <c r="L11" s="12">
        <v>7110.6836000000003</v>
      </c>
      <c r="M11" s="14" t="s">
        <v>44</v>
      </c>
      <c r="N11" s="12">
        <v>1253.72701996</v>
      </c>
      <c r="O11" s="14" t="s">
        <v>45</v>
      </c>
      <c r="P11" s="12">
        <v>11330.33102073</v>
      </c>
      <c r="Q11" s="14" t="s">
        <v>46</v>
      </c>
      <c r="R11" s="12">
        <v>11330.33102073</v>
      </c>
      <c r="S11" s="15" t="s">
        <v>56</v>
      </c>
      <c r="T11" s="12">
        <v>0</v>
      </c>
      <c r="U11" s="77">
        <v>500</v>
      </c>
      <c r="V11" s="77">
        <v>500</v>
      </c>
      <c r="X11" s="54">
        <v>934.89575321999996</v>
      </c>
      <c r="Y11" s="6"/>
      <c r="Z11" s="5"/>
    </row>
    <row r="12" spans="2:26" x14ac:dyDescent="0.25">
      <c r="B12" s="7" t="s">
        <v>9</v>
      </c>
      <c r="C12" s="12">
        <v>2532.2681123399998</v>
      </c>
      <c r="D12" s="12">
        <v>3864.5483240499998</v>
      </c>
      <c r="E12" s="12">
        <v>2420.5241250700001</v>
      </c>
      <c r="F12" s="12">
        <v>2326.5617693099998</v>
      </c>
      <c r="G12" s="12">
        <v>2556.87776669</v>
      </c>
      <c r="H12" s="95">
        <v>2643.0499915199998</v>
      </c>
      <c r="I12" s="95">
        <v>1805.5</v>
      </c>
      <c r="J12" s="12">
        <v>794.9</v>
      </c>
      <c r="K12" s="12"/>
      <c r="L12" s="12">
        <v>2656.4358999999999</v>
      </c>
      <c r="M12" s="12"/>
      <c r="N12" s="12">
        <v>1379.2085102699998</v>
      </c>
      <c r="O12" s="12"/>
      <c r="P12" s="12">
        <v>11671.65776337</v>
      </c>
      <c r="Q12" s="12"/>
      <c r="R12" s="12">
        <v>11671.65776337</v>
      </c>
      <c r="S12" s="13"/>
      <c r="T12" s="16">
        <v>194.37098549000001</v>
      </c>
      <c r="U12" s="77">
        <v>218.11171332999999</v>
      </c>
      <c r="V12" s="77">
        <v>234.75792763999999</v>
      </c>
      <c r="X12" s="54">
        <v>233.50401063999999</v>
      </c>
      <c r="Y12" s="6"/>
      <c r="Z12" s="5"/>
    </row>
    <row r="13" spans="2:26" x14ac:dyDescent="0.25">
      <c r="B13" s="7" t="s">
        <v>12</v>
      </c>
      <c r="C13" s="16">
        <f>+C11-C12</f>
        <v>11.426623740000196</v>
      </c>
      <c r="D13" s="16">
        <f t="shared" ref="D13:N13" si="1">+D11-D12</f>
        <v>-405.85208955999997</v>
      </c>
      <c r="E13" s="16">
        <f t="shared" si="1"/>
        <v>-372.37580673000002</v>
      </c>
      <c r="F13" s="16">
        <f t="shared" si="1"/>
        <v>-240.88360995999983</v>
      </c>
      <c r="G13" s="16">
        <f t="shared" si="1"/>
        <v>-56.31974388000026</v>
      </c>
      <c r="H13" s="97">
        <f t="shared" si="1"/>
        <v>-113.54333176</v>
      </c>
      <c r="I13" s="97">
        <f t="shared" ref="I13" si="2">+I11-I12</f>
        <v>-520.59999999999991</v>
      </c>
      <c r="J13" s="16">
        <f t="shared" si="1"/>
        <v>95</v>
      </c>
      <c r="K13" s="16"/>
      <c r="L13" s="16">
        <f t="shared" si="1"/>
        <v>4454.2476999999999</v>
      </c>
      <c r="M13" s="16"/>
      <c r="N13" s="16">
        <f t="shared" si="1"/>
        <v>-125.4814903099998</v>
      </c>
      <c r="O13" s="16"/>
      <c r="P13" s="16">
        <v>-341.32674263999979</v>
      </c>
      <c r="Q13" s="16"/>
      <c r="R13" s="16">
        <v>-341.32674263999979</v>
      </c>
      <c r="S13" s="17"/>
      <c r="T13" s="16">
        <f t="shared" ref="T13" si="3">+T11-T12</f>
        <v>-194.37098549000001</v>
      </c>
      <c r="U13" s="77">
        <f>+U11-U12</f>
        <v>281.88828667000001</v>
      </c>
      <c r="V13" s="77">
        <f>+V11-V12</f>
        <v>265.24207236000001</v>
      </c>
      <c r="X13" s="54">
        <f>+X11-X12</f>
        <v>701.39174258000003</v>
      </c>
      <c r="Y13" s="6"/>
      <c r="Z13" s="69"/>
    </row>
    <row r="14" spans="2:26" ht="9" customHeight="1" x14ac:dyDescent="0.25">
      <c r="B14" s="7"/>
      <c r="C14" s="12"/>
      <c r="D14" s="12"/>
      <c r="E14" s="12"/>
      <c r="F14" s="12"/>
      <c r="G14" s="12"/>
      <c r="H14" s="95"/>
      <c r="I14" s="95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2"/>
      <c r="U14" s="12"/>
      <c r="V14" s="12"/>
      <c r="W14" s="12"/>
      <c r="X14" s="13"/>
    </row>
    <row r="15" spans="2:26" ht="12.75" customHeight="1" x14ac:dyDescent="0.25">
      <c r="B15" s="7" t="s">
        <v>20</v>
      </c>
      <c r="C15" s="12"/>
      <c r="D15" s="12"/>
      <c r="E15" s="12"/>
      <c r="F15" s="12"/>
      <c r="G15" s="12"/>
      <c r="H15" s="98">
        <f>+H13/H10</f>
        <v>-3.9410144108054856E-3</v>
      </c>
      <c r="I15" s="98">
        <f t="shared" ref="I15" si="4">+I13/I10</f>
        <v>-1.8141178443593507E-2</v>
      </c>
      <c r="J15" s="85">
        <f t="shared" ref="J15:P15" si="5">+J13/J10</f>
        <v>3.3715987979880671E-3</v>
      </c>
      <c r="K15" s="85"/>
      <c r="L15" s="85">
        <f t="shared" si="5"/>
        <v>0.15755233559008439</v>
      </c>
      <c r="M15" s="85"/>
      <c r="N15" s="85">
        <f t="shared" si="5"/>
        <v>-3.8343302310431568E-3</v>
      </c>
      <c r="O15" s="85"/>
      <c r="P15" s="85">
        <f t="shared" si="5"/>
        <v>-1.0470064366226099E-2</v>
      </c>
      <c r="Q15" s="12"/>
      <c r="R15" s="85">
        <f t="shared" ref="R15" si="6">+R13/R10</f>
        <v>-1.0470064366226099E-2</v>
      </c>
      <c r="S15" s="13"/>
      <c r="T15" s="85">
        <v>34930.871811630008</v>
      </c>
      <c r="U15" s="85">
        <v>35212.760098300008</v>
      </c>
      <c r="V15" s="85">
        <v>35478.002170660009</v>
      </c>
      <c r="W15" s="85">
        <v>36179.393913240012</v>
      </c>
      <c r="X15" s="88" t="e">
        <f>+#REF!/#REF!</f>
        <v>#REF!</v>
      </c>
    </row>
    <row r="16" spans="2:26" ht="25.5" customHeight="1" thickBot="1" x14ac:dyDescent="0.3">
      <c r="B16" s="41" t="s">
        <v>11</v>
      </c>
      <c r="C16" s="43">
        <f>+C10+C13</f>
        <v>29886.11802374</v>
      </c>
      <c r="D16" s="43">
        <f t="shared" ref="D16:V16" si="7">+D10+D13</f>
        <v>29480.265934179999</v>
      </c>
      <c r="E16" s="43">
        <f t="shared" si="7"/>
        <v>29107.890127449999</v>
      </c>
      <c r="F16" s="43">
        <f t="shared" si="7"/>
        <v>28867.006517489997</v>
      </c>
      <c r="G16" s="43">
        <f t="shared" si="7"/>
        <v>28810.686773609996</v>
      </c>
      <c r="H16" s="99">
        <f t="shared" si="7"/>
        <v>28697.143441849996</v>
      </c>
      <c r="I16" s="99">
        <f>+I10+I13</f>
        <v>28176.543441849997</v>
      </c>
      <c r="J16" s="43">
        <f t="shared" si="7"/>
        <v>28271.543441849997</v>
      </c>
      <c r="K16" s="43"/>
      <c r="L16" s="43">
        <f t="shared" si="7"/>
        <v>32725.791141849997</v>
      </c>
      <c r="M16" s="43"/>
      <c r="N16" s="43">
        <f t="shared" si="7"/>
        <v>32600.309651539996</v>
      </c>
      <c r="O16" s="43"/>
      <c r="P16" s="43">
        <f t="shared" si="7"/>
        <v>32258.925815599992</v>
      </c>
      <c r="Q16" s="43"/>
      <c r="R16" s="43">
        <f t="shared" ref="R16" si="8">+R10+R13</f>
        <v>32258.925815599992</v>
      </c>
      <c r="S16" s="44"/>
      <c r="T16" s="43">
        <f t="shared" si="7"/>
        <v>-194.37098549000001</v>
      </c>
      <c r="U16" s="43">
        <f t="shared" si="7"/>
        <v>35212.760098300008</v>
      </c>
      <c r="V16" s="43">
        <f t="shared" si="7"/>
        <v>35478.002170660009</v>
      </c>
      <c r="W16" s="43"/>
      <c r="X16" s="44" t="e">
        <f>+#REF!+#REF!</f>
        <v>#REF!</v>
      </c>
    </row>
    <row r="17" spans="2:23" ht="6.75" customHeight="1" x14ac:dyDescent="0.25">
      <c r="V17" s="6"/>
      <c r="W17" s="6"/>
    </row>
    <row r="18" spans="2:23" x14ac:dyDescent="0.25">
      <c r="B18" s="30" t="s">
        <v>8</v>
      </c>
      <c r="V18" s="6"/>
      <c r="W18" s="6"/>
    </row>
    <row r="19" spans="2:23" x14ac:dyDescent="0.25">
      <c r="B19" t="s">
        <v>50</v>
      </c>
      <c r="V19" s="6"/>
      <c r="W19" s="6"/>
    </row>
    <row r="20" spans="2:23" x14ac:dyDescent="0.25">
      <c r="B20" t="s">
        <v>47</v>
      </c>
      <c r="V20" s="6"/>
      <c r="W20" s="6"/>
    </row>
    <row r="21" spans="2:23" x14ac:dyDescent="0.25">
      <c r="B21" t="s">
        <v>48</v>
      </c>
      <c r="V21" s="6"/>
      <c r="W21" s="6"/>
    </row>
    <row r="22" spans="2:23" x14ac:dyDescent="0.25">
      <c r="B22" t="s">
        <v>49</v>
      </c>
      <c r="V22" s="6"/>
      <c r="W22" s="6"/>
    </row>
    <row r="23" spans="2:23" x14ac:dyDescent="0.25">
      <c r="B23" t="s">
        <v>49</v>
      </c>
      <c r="V23" s="6"/>
      <c r="W23" s="6"/>
    </row>
    <row r="24" spans="2:23" ht="15.75" thickBot="1" x14ac:dyDescent="0.3">
      <c r="B24" t="s">
        <v>51</v>
      </c>
      <c r="V24" s="6"/>
      <c r="W24" s="6"/>
    </row>
    <row r="25" spans="2:23" x14ac:dyDescent="0.25">
      <c r="B25" s="26" t="s">
        <v>23</v>
      </c>
      <c r="V25" s="6"/>
      <c r="W25" s="6"/>
    </row>
    <row r="26" spans="2:23" x14ac:dyDescent="0.25">
      <c r="B26" s="27" t="s">
        <v>25</v>
      </c>
      <c r="H26" s="86"/>
      <c r="J26" s="86"/>
      <c r="K26" s="86"/>
      <c r="L26" s="86"/>
      <c r="M26" s="86"/>
      <c r="N26" s="86"/>
      <c r="O26" s="86"/>
      <c r="P26" s="86"/>
      <c r="U26" s="6"/>
      <c r="V26" s="6"/>
      <c r="W26" s="6"/>
    </row>
    <row r="27" spans="2:23" x14ac:dyDescent="0.25">
      <c r="B27" s="27" t="s">
        <v>40</v>
      </c>
    </row>
    <row r="28" spans="2:23" x14ac:dyDescent="0.25">
      <c r="U28" s="6"/>
    </row>
    <row r="29" spans="2:23" x14ac:dyDescent="0.25">
      <c r="G29" s="5"/>
    </row>
    <row r="33" spans="16:16" x14ac:dyDescent="0.25">
      <c r="P33" s="87"/>
    </row>
    <row r="34" spans="16:16" x14ac:dyDescent="0.25">
      <c r="P34" s="87"/>
    </row>
    <row r="35" spans="16:16" x14ac:dyDescent="0.25">
      <c r="P35" s="12"/>
    </row>
    <row r="36" spans="16:16" x14ac:dyDescent="0.25">
      <c r="P36" s="12"/>
    </row>
    <row r="37" spans="16:16" x14ac:dyDescent="0.25">
      <c r="P37" s="12"/>
    </row>
  </sheetData>
  <mergeCells count="15">
    <mergeCell ref="N5:N6"/>
    <mergeCell ref="P5:P6"/>
    <mergeCell ref="T5:X5"/>
    <mergeCell ref="I5:I6"/>
    <mergeCell ref="B2:X2"/>
    <mergeCell ref="C4:X4"/>
    <mergeCell ref="C5:C6"/>
    <mergeCell ref="D5:D6"/>
    <mergeCell ref="E5:E6"/>
    <mergeCell ref="F5:F6"/>
    <mergeCell ref="G5:G6"/>
    <mergeCell ref="H5:H6"/>
    <mergeCell ref="J5:J6"/>
    <mergeCell ref="L5:L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1"/>
  <sheetViews>
    <sheetView showGridLines="0" tabSelected="1" topLeftCell="B1" zoomScale="80" zoomScaleNormal="80" workbookViewId="0">
      <selection activeCell="D47" sqref="D47"/>
    </sheetView>
  </sheetViews>
  <sheetFormatPr baseColWidth="10" defaultRowHeight="15" x14ac:dyDescent="0.25"/>
  <cols>
    <col min="1" max="1" width="0" hidden="1" customWidth="1"/>
    <col min="2" max="2" width="31" customWidth="1"/>
    <col min="3" max="3" width="12" customWidth="1"/>
    <col min="4" max="6" width="13.42578125" customWidth="1"/>
    <col min="7" max="7" width="13" customWidth="1"/>
    <col min="8" max="8" width="14" customWidth="1"/>
    <col min="9" max="11" width="10.140625" bestFit="1" customWidth="1"/>
    <col min="12" max="13" width="11.28515625" bestFit="1" customWidth="1"/>
    <col min="14" max="14" width="11.28515625" customWidth="1"/>
    <col min="15" max="15" width="2.85546875" customWidth="1"/>
    <col min="16" max="16" width="10.140625" bestFit="1" customWidth="1"/>
    <col min="17" max="18" width="11.28515625" bestFit="1" customWidth="1"/>
    <col min="19" max="19" width="10.140625" bestFit="1" customWidth="1"/>
    <col min="20" max="20" width="16.5703125" bestFit="1" customWidth="1"/>
    <col min="21" max="21" width="16.28515625" bestFit="1" customWidth="1"/>
  </cols>
  <sheetData>
    <row r="1" spans="2:21" ht="15.75" thickBot="1" x14ac:dyDescent="0.3"/>
    <row r="2" spans="2:21" ht="19.5" thickBot="1" x14ac:dyDescent="0.35">
      <c r="B2" s="124" t="s">
        <v>18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6"/>
    </row>
    <row r="3" spans="2:21" ht="15.75" thickBot="1" x14ac:dyDescent="0.3">
      <c r="B3" s="7"/>
      <c r="C3" s="18"/>
      <c r="D3" s="127" t="s">
        <v>24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2:21" x14ac:dyDescent="0.25">
      <c r="B4" s="7"/>
      <c r="C4" s="18"/>
      <c r="D4" s="129">
        <v>2005</v>
      </c>
      <c r="E4" s="131">
        <v>2006</v>
      </c>
      <c r="F4" s="131">
        <v>2007</v>
      </c>
      <c r="G4" s="131">
        <v>2008</v>
      </c>
      <c r="H4" s="131">
        <v>2009</v>
      </c>
      <c r="I4" s="131">
        <v>2010</v>
      </c>
      <c r="J4" s="131">
        <v>2011</v>
      </c>
      <c r="K4" s="116">
        <v>2012</v>
      </c>
      <c r="L4" s="116">
        <v>2013</v>
      </c>
      <c r="M4" s="116">
        <v>2014</v>
      </c>
      <c r="N4" s="116">
        <v>2015</v>
      </c>
      <c r="O4" s="25"/>
      <c r="P4" s="118" t="s">
        <v>52</v>
      </c>
      <c r="Q4" s="119"/>
      <c r="R4" s="119"/>
      <c r="S4" s="121"/>
    </row>
    <row r="5" spans="2:21" ht="15.75" thickBot="1" x14ac:dyDescent="0.3">
      <c r="B5" s="7"/>
      <c r="C5" s="18"/>
      <c r="D5" s="130"/>
      <c r="E5" s="132"/>
      <c r="F5" s="132"/>
      <c r="G5" s="132"/>
      <c r="H5" s="132"/>
      <c r="I5" s="132"/>
      <c r="J5" s="132"/>
      <c r="K5" s="117"/>
      <c r="L5" s="117"/>
      <c r="M5" s="117"/>
      <c r="N5" s="117"/>
      <c r="O5" s="58"/>
      <c r="P5" s="57" t="s">
        <v>6</v>
      </c>
      <c r="Q5" s="1" t="s">
        <v>3</v>
      </c>
      <c r="R5" s="1" t="s">
        <v>4</v>
      </c>
      <c r="S5" s="2" t="s">
        <v>5</v>
      </c>
    </row>
    <row r="6" spans="2:21" ht="14.25" customHeight="1" x14ac:dyDescent="0.25">
      <c r="B6" s="8"/>
      <c r="C6" s="2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9"/>
      <c r="Q6" s="9"/>
      <c r="R6" s="9"/>
      <c r="S6" s="10"/>
    </row>
    <row r="7" spans="2:21" ht="18.75" x14ac:dyDescent="0.3">
      <c r="B7" s="63" t="s">
        <v>17</v>
      </c>
      <c r="C7" s="2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2"/>
      <c r="Q7" s="12"/>
      <c r="R7" s="12"/>
      <c r="S7" s="13"/>
    </row>
    <row r="8" spans="2:21" x14ac:dyDescent="0.25">
      <c r="B8" s="11" t="s">
        <v>10</v>
      </c>
      <c r="C8" s="29"/>
      <c r="D8" s="14">
        <v>29874.6914</v>
      </c>
      <c r="E8" s="14">
        <f>+D13</f>
        <v>29886.11802374</v>
      </c>
      <c r="F8" s="14">
        <f t="shared" ref="F8:N8" si="0">+E13</f>
        <v>29480.265934179999</v>
      </c>
      <c r="G8" s="14">
        <f t="shared" si="0"/>
        <v>29107.890127449999</v>
      </c>
      <c r="H8" s="14">
        <f t="shared" si="0"/>
        <v>28867.006517489997</v>
      </c>
      <c r="I8" s="14">
        <f t="shared" si="0"/>
        <v>28810.686773609996</v>
      </c>
      <c r="J8" s="14">
        <f t="shared" si="0"/>
        <v>28697.143441849996</v>
      </c>
      <c r="K8" s="14">
        <f t="shared" si="0"/>
        <v>28271.486348549995</v>
      </c>
      <c r="L8" s="14">
        <f t="shared" si="0"/>
        <v>32725.734048549995</v>
      </c>
      <c r="M8" s="14">
        <f t="shared" si="0"/>
        <v>32600.252558239994</v>
      </c>
      <c r="N8" s="14">
        <f t="shared" si="0"/>
        <v>32258.925815599992</v>
      </c>
      <c r="O8" s="15"/>
      <c r="P8" s="14">
        <f>+N47</f>
        <v>35125.242797120009</v>
      </c>
      <c r="Q8" s="79">
        <f>+P13</f>
        <v>34930.871811630008</v>
      </c>
      <c r="R8" s="79">
        <f>+Q13</f>
        <v>35212.760098300008</v>
      </c>
      <c r="S8" s="55">
        <f>+R13</f>
        <v>35478.002170660009</v>
      </c>
    </row>
    <row r="9" spans="2:21" x14ac:dyDescent="0.25">
      <c r="B9" s="7" t="s">
        <v>8</v>
      </c>
      <c r="C9" s="18"/>
      <c r="D9" s="12">
        <v>2543.69473608</v>
      </c>
      <c r="E9" s="12">
        <v>3458.6962344899998</v>
      </c>
      <c r="F9" s="12">
        <v>2048.1483183400001</v>
      </c>
      <c r="G9" s="12">
        <v>2085.67815935</v>
      </c>
      <c r="H9" s="12">
        <v>2500.5580228099998</v>
      </c>
      <c r="I9" s="12">
        <v>2529.5066597599998</v>
      </c>
      <c r="J9" s="12">
        <v>2174.7924804099998</v>
      </c>
      <c r="K9" s="12">
        <v>7110.6836000000003</v>
      </c>
      <c r="L9" s="12">
        <v>1253.72701996</v>
      </c>
      <c r="M9" s="12">
        <v>11330.33102073</v>
      </c>
      <c r="N9" s="12">
        <v>3633.9910138700002</v>
      </c>
      <c r="O9" s="13"/>
      <c r="P9" s="12">
        <v>0</v>
      </c>
      <c r="Q9" s="77">
        <v>500</v>
      </c>
      <c r="R9" s="77">
        <v>500</v>
      </c>
      <c r="S9" s="54">
        <v>934.89575321999996</v>
      </c>
      <c r="T9" s="93"/>
      <c r="U9" s="5"/>
    </row>
    <row r="10" spans="2:21" x14ac:dyDescent="0.25">
      <c r="B10" s="7" t="s">
        <v>9</v>
      </c>
      <c r="C10" s="18"/>
      <c r="D10" s="12">
        <v>2532.2681123399998</v>
      </c>
      <c r="E10" s="12">
        <v>3864.5483240499998</v>
      </c>
      <c r="F10" s="12">
        <v>2420.5241250700001</v>
      </c>
      <c r="G10" s="12">
        <v>2326.5617693099998</v>
      </c>
      <c r="H10" s="12">
        <v>2556.87776669</v>
      </c>
      <c r="I10" s="12">
        <v>2643.0499915199998</v>
      </c>
      <c r="J10" s="12">
        <v>2600.4495737100001</v>
      </c>
      <c r="K10" s="12">
        <v>2656.4358999999999</v>
      </c>
      <c r="L10" s="12">
        <v>1379.2085102699998</v>
      </c>
      <c r="M10" s="12">
        <v>11671.65776337</v>
      </c>
      <c r="N10" s="12">
        <v>767.67400093000003</v>
      </c>
      <c r="O10" s="13"/>
      <c r="P10" s="16">
        <v>194.37098549000001</v>
      </c>
      <c r="Q10" s="77">
        <v>218.11171332999999</v>
      </c>
      <c r="R10" s="77">
        <v>234.75792763999999</v>
      </c>
      <c r="S10" s="54">
        <v>233.50401063999999</v>
      </c>
      <c r="T10" s="93"/>
      <c r="U10" s="5"/>
    </row>
    <row r="11" spans="2:21" x14ac:dyDescent="0.25">
      <c r="B11" s="7" t="s">
        <v>12</v>
      </c>
      <c r="C11" s="18"/>
      <c r="D11" s="16">
        <f>+D9-D10</f>
        <v>11.426623740000196</v>
      </c>
      <c r="E11" s="16">
        <f t="shared" ref="E11:P11" si="1">+E9-E10</f>
        <v>-405.85208955999997</v>
      </c>
      <c r="F11" s="16">
        <f t="shared" si="1"/>
        <v>-372.37580673000002</v>
      </c>
      <c r="G11" s="16">
        <f t="shared" si="1"/>
        <v>-240.88360995999983</v>
      </c>
      <c r="H11" s="16">
        <f t="shared" si="1"/>
        <v>-56.31974388000026</v>
      </c>
      <c r="I11" s="16">
        <f t="shared" si="1"/>
        <v>-113.54333176</v>
      </c>
      <c r="J11" s="16">
        <f t="shared" si="1"/>
        <v>-425.65709330000027</v>
      </c>
      <c r="K11" s="16">
        <f t="shared" si="1"/>
        <v>4454.2476999999999</v>
      </c>
      <c r="L11" s="16">
        <f t="shared" si="1"/>
        <v>-125.4814903099998</v>
      </c>
      <c r="M11" s="16">
        <f t="shared" si="1"/>
        <v>-341.32674263999979</v>
      </c>
      <c r="N11" s="16">
        <f t="shared" ref="N11" si="2">+N9-N10</f>
        <v>2866.31701294</v>
      </c>
      <c r="O11" s="17"/>
      <c r="P11" s="16">
        <f t="shared" si="1"/>
        <v>-194.37098549000001</v>
      </c>
      <c r="Q11" s="77">
        <f>+Q9-Q10</f>
        <v>281.88828667000001</v>
      </c>
      <c r="R11" s="77">
        <f>+R9-R10</f>
        <v>265.24207236000001</v>
      </c>
      <c r="S11" s="54">
        <f>+S9-S10</f>
        <v>701.39174258000003</v>
      </c>
      <c r="T11" s="6"/>
      <c r="U11" s="69"/>
    </row>
    <row r="12" spans="2:21" ht="6" customHeight="1" x14ac:dyDescent="0.25">
      <c r="B12" s="7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2"/>
      <c r="Q12" s="77">
        <v>0</v>
      </c>
      <c r="R12" s="77">
        <v>0</v>
      </c>
      <c r="S12" s="54">
        <v>0</v>
      </c>
    </row>
    <row r="13" spans="2:21" ht="25.5" customHeight="1" thickBot="1" x14ac:dyDescent="0.3">
      <c r="B13" s="41" t="s">
        <v>11</v>
      </c>
      <c r="C13" s="42"/>
      <c r="D13" s="43">
        <f>+D8+D11</f>
        <v>29886.11802374</v>
      </c>
      <c r="E13" s="43">
        <f t="shared" ref="E13:M13" si="3">+E8+E11</f>
        <v>29480.265934179999</v>
      </c>
      <c r="F13" s="43">
        <f t="shared" si="3"/>
        <v>29107.890127449999</v>
      </c>
      <c r="G13" s="43">
        <f t="shared" si="3"/>
        <v>28867.006517489997</v>
      </c>
      <c r="H13" s="43">
        <f t="shared" si="3"/>
        <v>28810.686773609996</v>
      </c>
      <c r="I13" s="43">
        <f t="shared" si="3"/>
        <v>28697.143441849996</v>
      </c>
      <c r="J13" s="43">
        <f t="shared" si="3"/>
        <v>28271.486348549995</v>
      </c>
      <c r="K13" s="43">
        <f t="shared" si="3"/>
        <v>32725.734048549995</v>
      </c>
      <c r="L13" s="43">
        <f t="shared" si="3"/>
        <v>32600.252558239994</v>
      </c>
      <c r="M13" s="43">
        <f t="shared" si="3"/>
        <v>32258.925815599992</v>
      </c>
      <c r="N13" s="43">
        <f t="shared" ref="N13" si="4">+N8+N11</f>
        <v>35125.242828539995</v>
      </c>
      <c r="O13" s="44"/>
      <c r="P13" s="112">
        <f>+P8+P11</f>
        <v>34930.871811630008</v>
      </c>
      <c r="Q13" s="43">
        <f>+Q8+Q11</f>
        <v>35212.760098300008</v>
      </c>
      <c r="R13" s="43">
        <f>+R8+R11</f>
        <v>35478.002170660009</v>
      </c>
      <c r="S13" s="44">
        <f>+S8+S11</f>
        <v>36179.393913240012</v>
      </c>
      <c r="T13" s="107"/>
    </row>
    <row r="14" spans="2:21" ht="7.5" customHeight="1" x14ac:dyDescent="0.25">
      <c r="B14" s="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8"/>
      <c r="Q14" s="18"/>
      <c r="R14" s="18"/>
      <c r="S14" s="53"/>
    </row>
    <row r="15" spans="2:21" ht="18.75" x14ac:dyDescent="0.3">
      <c r="B15" s="63" t="s">
        <v>19</v>
      </c>
      <c r="C15" s="2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9"/>
      <c r="P15" s="4"/>
      <c r="Q15" s="4"/>
      <c r="R15" s="4"/>
      <c r="S15" s="102"/>
    </row>
    <row r="16" spans="2:21" x14ac:dyDescent="0.25">
      <c r="B16" s="11"/>
      <c r="C16" s="2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9"/>
      <c r="P16" s="4"/>
      <c r="Q16" s="4"/>
      <c r="R16" s="4"/>
      <c r="S16" s="102"/>
    </row>
    <row r="17" spans="2:22" x14ac:dyDescent="0.25">
      <c r="B17" s="49" t="s">
        <v>1</v>
      </c>
      <c r="C17" s="35"/>
      <c r="D17" s="36">
        <f>+D19</f>
        <v>13441.17573461</v>
      </c>
      <c r="E17" s="36">
        <f t="shared" ref="E17:S17" si="5">+E19</f>
        <v>13104.56321445</v>
      </c>
      <c r="F17" s="36">
        <f t="shared" si="5"/>
        <v>12736.27110736</v>
      </c>
      <c r="G17" s="36">
        <f t="shared" si="5"/>
        <v>0</v>
      </c>
      <c r="H17" s="36">
        <f t="shared" si="5"/>
        <v>0</v>
      </c>
      <c r="I17" s="36">
        <f t="shared" si="5"/>
        <v>0</v>
      </c>
      <c r="J17" s="36">
        <f t="shared" si="5"/>
        <v>0</v>
      </c>
      <c r="K17" s="36">
        <f t="shared" si="5"/>
        <v>2032.23950638</v>
      </c>
      <c r="L17" s="36">
        <f t="shared" si="5"/>
        <v>2613.81894238</v>
      </c>
      <c r="M17" s="36">
        <f t="shared" si="5"/>
        <v>2870.0345763800001</v>
      </c>
      <c r="N17" s="36">
        <f t="shared" ref="N17" si="6">+N19</f>
        <v>2870.0345763800001</v>
      </c>
      <c r="O17" s="59"/>
      <c r="P17" s="36">
        <f t="shared" si="5"/>
        <v>2870.0345763800001</v>
      </c>
      <c r="Q17" s="36">
        <f t="shared" si="5"/>
        <v>3370.0345763800001</v>
      </c>
      <c r="R17" s="36">
        <f t="shared" ref="R17" si="7">+R19</f>
        <v>3870.0345763800001</v>
      </c>
      <c r="S17" s="50">
        <f t="shared" si="5"/>
        <v>4770.0345763800005</v>
      </c>
    </row>
    <row r="18" spans="2:22" ht="6.75" customHeight="1" x14ac:dyDescent="0.25">
      <c r="B18" s="7"/>
      <c r="C18" s="18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9"/>
      <c r="P18" s="4"/>
      <c r="Q18" s="4"/>
      <c r="R18" s="4"/>
      <c r="S18" s="102"/>
    </row>
    <row r="19" spans="2:22" x14ac:dyDescent="0.25">
      <c r="B19" s="7" t="s">
        <v>30</v>
      </c>
      <c r="C19" s="18"/>
      <c r="D19" s="51">
        <v>13441.17573461</v>
      </c>
      <c r="E19" s="51">
        <v>13104.56321445</v>
      </c>
      <c r="F19" s="52">
        <v>12736.27110736</v>
      </c>
      <c r="G19" s="52">
        <v>0</v>
      </c>
      <c r="H19" s="52">
        <v>0</v>
      </c>
      <c r="I19" s="52">
        <v>0</v>
      </c>
      <c r="J19" s="52">
        <v>0</v>
      </c>
      <c r="K19" s="52">
        <v>2032.23950638</v>
      </c>
      <c r="L19" s="52">
        <v>2613.81894238</v>
      </c>
      <c r="M19" s="52">
        <v>2870.0345763800001</v>
      </c>
      <c r="N19" s="52">
        <v>2870.0345763800001</v>
      </c>
      <c r="O19" s="59"/>
      <c r="P19" s="52">
        <v>2870.0345763800001</v>
      </c>
      <c r="Q19" s="77">
        <v>3370.0345763800001</v>
      </c>
      <c r="R19" s="77">
        <v>3870.0345763800001</v>
      </c>
      <c r="S19" s="54">
        <v>4770.0345763800005</v>
      </c>
    </row>
    <row r="20" spans="2:22" x14ac:dyDescent="0.25">
      <c r="B20" s="7"/>
      <c r="C20" s="18"/>
      <c r="D20" s="51"/>
      <c r="E20" s="51"/>
      <c r="F20" s="52"/>
      <c r="G20" s="52"/>
      <c r="H20" s="52"/>
      <c r="I20" s="52"/>
      <c r="J20" s="52"/>
      <c r="K20" s="52"/>
      <c r="L20" s="52"/>
      <c r="M20" s="52"/>
      <c r="N20" s="52"/>
      <c r="O20" s="59"/>
      <c r="P20" s="4"/>
      <c r="Q20" s="77"/>
      <c r="R20" s="77"/>
      <c r="S20" s="54"/>
    </row>
    <row r="21" spans="2:22" x14ac:dyDescent="0.25">
      <c r="B21" s="49" t="s">
        <v>0</v>
      </c>
      <c r="C21" s="35"/>
      <c r="D21" s="36">
        <f t="shared" ref="D21:J21" si="8">SUM(D23:D33)</f>
        <v>14473.93150667</v>
      </c>
      <c r="E21" s="36">
        <f t="shared" si="8"/>
        <v>15282.86932378</v>
      </c>
      <c r="F21" s="36">
        <f t="shared" si="8"/>
        <v>15298.366162179997</v>
      </c>
      <c r="G21" s="36">
        <f t="shared" si="8"/>
        <v>27811.306082999996</v>
      </c>
      <c r="H21" s="36">
        <f t="shared" si="8"/>
        <v>27782.292702680003</v>
      </c>
      <c r="I21" s="36">
        <f t="shared" si="8"/>
        <v>28697.143388719996</v>
      </c>
      <c r="J21" s="36">
        <f t="shared" si="8"/>
        <v>28271.486293419999</v>
      </c>
      <c r="K21" s="36">
        <f t="shared" ref="K21:M21" si="9">SUM(K23:K33)</f>
        <v>30693.494505710001</v>
      </c>
      <c r="L21" s="36">
        <f t="shared" si="9"/>
        <v>29986.433579409997</v>
      </c>
      <c r="M21" s="36">
        <f t="shared" si="9"/>
        <v>29367.128055280002</v>
      </c>
      <c r="N21" s="36">
        <f t="shared" ref="N21" si="10">SUM(N23:N33)</f>
        <v>32097.019647440004</v>
      </c>
      <c r="O21" s="55"/>
      <c r="P21" s="36">
        <f>SUM(P23:P33)</f>
        <v>31907.763626419997</v>
      </c>
      <c r="Q21" s="36">
        <f>SUM(Q23:Q33)</f>
        <v>31713.210131829997</v>
      </c>
      <c r="R21" s="36">
        <f>SUM(R23:R33)</f>
        <v>31513.207517450006</v>
      </c>
      <c r="S21" s="50">
        <f>SUM(S23:S33)</f>
        <v>31307.599686379999</v>
      </c>
      <c r="T21" s="106"/>
    </row>
    <row r="22" spans="2:22" ht="6" customHeight="1" x14ac:dyDescent="0.25">
      <c r="B22" s="7"/>
      <c r="C22" s="18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9"/>
      <c r="P22" s="40"/>
      <c r="Q22" s="40"/>
      <c r="R22" s="40"/>
      <c r="S22" s="103"/>
    </row>
    <row r="23" spans="2:22" x14ac:dyDescent="0.25">
      <c r="B23" s="7" t="s">
        <v>31</v>
      </c>
      <c r="C23" s="18"/>
      <c r="D23" s="51">
        <v>5769.8983318999999</v>
      </c>
      <c r="E23" s="51">
        <v>5685.9137707399996</v>
      </c>
      <c r="F23" s="51">
        <v>5590.2041198899997</v>
      </c>
      <c r="G23" s="51">
        <v>5963.80179013</v>
      </c>
      <c r="H23" s="51">
        <v>5896.6391343900004</v>
      </c>
      <c r="I23" s="51">
        <v>5822.4436709499996</v>
      </c>
      <c r="J23" s="51">
        <v>5740.4789729499998</v>
      </c>
      <c r="K23" s="51">
        <v>5649.9314999799999</v>
      </c>
      <c r="L23" s="66">
        <v>5549.9025233700013</v>
      </c>
      <c r="M23" s="66">
        <v>9076.6693135799997</v>
      </c>
      <c r="N23" s="66">
        <v>8912.3458118300005</v>
      </c>
      <c r="O23" s="64"/>
      <c r="P23" s="65">
        <v>8868.42218589</v>
      </c>
      <c r="Q23" s="77">
        <v>8823.2978506100008</v>
      </c>
      <c r="R23" s="77">
        <v>8776.9394197800011</v>
      </c>
      <c r="S23" s="54">
        <v>8729.3125575600006</v>
      </c>
    </row>
    <row r="24" spans="2:22" x14ac:dyDescent="0.25">
      <c r="B24" s="7" t="s">
        <v>32</v>
      </c>
      <c r="C24" s="18"/>
      <c r="D24" s="51">
        <v>5424.6260585500004</v>
      </c>
      <c r="E24" s="51">
        <v>5345.7286761400001</v>
      </c>
      <c r="F24" s="51">
        <v>5255.7452810699997</v>
      </c>
      <c r="G24" s="51">
        <v>5165.3293562700001</v>
      </c>
      <c r="H24" s="51">
        <v>5073.8799981900002</v>
      </c>
      <c r="I24" s="51">
        <v>4972.8546973100001</v>
      </c>
      <c r="J24" s="51">
        <v>4861.2507273000001</v>
      </c>
      <c r="K24" s="51">
        <v>4737.9603632300004</v>
      </c>
      <c r="L24" s="66">
        <v>4601.7598869599997</v>
      </c>
      <c r="M24" s="66">
        <v>4451.2974409999997</v>
      </c>
      <c r="N24" s="66">
        <v>7681.5276602500016</v>
      </c>
      <c r="O24" s="64"/>
      <c r="P24" s="65">
        <v>7626.4513586300009</v>
      </c>
      <c r="Q24" s="77">
        <v>7569.9312903600012</v>
      </c>
      <c r="R24" s="77">
        <v>7511.9293824200022</v>
      </c>
      <c r="S24" s="54">
        <v>7452.4065511400013</v>
      </c>
    </row>
    <row r="25" spans="2:22" x14ac:dyDescent="0.25">
      <c r="B25" s="7" t="s">
        <v>33</v>
      </c>
      <c r="C25" s="18"/>
      <c r="D25" s="51">
        <v>1425.2404495200001</v>
      </c>
      <c r="E25" s="51">
        <v>1404.5113265299999</v>
      </c>
      <c r="F25" s="51">
        <v>1380.8695173000001</v>
      </c>
      <c r="G25" s="51">
        <v>1357.11406726</v>
      </c>
      <c r="H25" s="51">
        <v>1333.08709787</v>
      </c>
      <c r="I25" s="51">
        <v>2307.67798352</v>
      </c>
      <c r="J25" s="51">
        <v>2247.2650789499999</v>
      </c>
      <c r="K25" s="51">
        <v>2179.4131496</v>
      </c>
      <c r="L25" s="66">
        <v>2103.1868423599999</v>
      </c>
      <c r="M25" s="66">
        <v>2017.5308880600001</v>
      </c>
      <c r="N25" s="66">
        <v>1921.2544467499999</v>
      </c>
      <c r="O25" s="64"/>
      <c r="P25" s="65">
        <v>1895.3720164000001</v>
      </c>
      <c r="Q25" s="77">
        <v>1868.7200274900003</v>
      </c>
      <c r="R25" s="77">
        <v>1841.2751677700003</v>
      </c>
      <c r="S25" s="54">
        <v>1813.0134063200001</v>
      </c>
      <c r="V25" s="5"/>
    </row>
    <row r="26" spans="2:22" x14ac:dyDescent="0.25">
      <c r="B26" s="7" t="s">
        <v>34</v>
      </c>
      <c r="C26" s="18"/>
      <c r="D26" s="51">
        <v>500</v>
      </c>
      <c r="E26" s="51">
        <v>496.21785255999998</v>
      </c>
      <c r="F26" s="51">
        <v>487.86513400000001</v>
      </c>
      <c r="G26" s="51">
        <v>1065.3064185999999</v>
      </c>
      <c r="H26" s="51">
        <v>1048.5181668800001</v>
      </c>
      <c r="I26" s="51">
        <v>1029.58301474</v>
      </c>
      <c r="J26" s="51">
        <v>1008.22150146</v>
      </c>
      <c r="K26" s="51">
        <v>984.11722384999996</v>
      </c>
      <c r="L26" s="66">
        <v>956.91188878000003</v>
      </c>
      <c r="M26" s="66">
        <v>926.19969629999991</v>
      </c>
      <c r="N26" s="66">
        <v>891.52096135000011</v>
      </c>
      <c r="O26" s="64"/>
      <c r="P26" s="65">
        <v>882.17192874</v>
      </c>
      <c r="Q26" s="77">
        <v>872.53399171000001</v>
      </c>
      <c r="R26" s="77">
        <v>862.59808873999998</v>
      </c>
      <c r="S26" s="54">
        <v>852.3548704399999</v>
      </c>
      <c r="V26" s="5"/>
    </row>
    <row r="27" spans="2:22" x14ac:dyDescent="0.25">
      <c r="B27" s="7" t="s">
        <v>35</v>
      </c>
      <c r="C27" s="18"/>
      <c r="D27" s="51">
        <v>785</v>
      </c>
      <c r="E27" s="51">
        <v>714.83103102999996</v>
      </c>
      <c r="F27" s="51">
        <v>1071.3132275400001</v>
      </c>
      <c r="G27" s="51">
        <v>3937.8981830799999</v>
      </c>
      <c r="H27" s="51">
        <v>3746.6694199899998</v>
      </c>
      <c r="I27" s="51">
        <v>4138.4314526500002</v>
      </c>
      <c r="J27" s="51">
        <v>4239.0295265300001</v>
      </c>
      <c r="K27" s="51">
        <v>10963.986292310001</v>
      </c>
      <c r="L27" s="66">
        <v>10835.563779529999</v>
      </c>
      <c r="M27" s="66">
        <v>10702.674372279998</v>
      </c>
      <c r="N27" s="66">
        <v>10591.543226809999</v>
      </c>
      <c r="O27" s="64"/>
      <c r="P27" s="65">
        <v>10561.49911793</v>
      </c>
      <c r="Q27" s="77">
        <v>10530.490206229999</v>
      </c>
      <c r="R27" s="77">
        <v>10498.484553329999</v>
      </c>
      <c r="S27" s="54">
        <v>10465.44913719</v>
      </c>
      <c r="V27" s="5"/>
    </row>
    <row r="28" spans="2:22" x14ac:dyDescent="0.25">
      <c r="B28" s="7" t="s">
        <v>36</v>
      </c>
      <c r="C28" s="18"/>
      <c r="D28" s="51">
        <v>569.16666669999995</v>
      </c>
      <c r="E28" s="51">
        <v>535.66666678000001</v>
      </c>
      <c r="F28" s="51">
        <v>419.66666686000002</v>
      </c>
      <c r="G28" s="51">
        <v>303.66666694000003</v>
      </c>
      <c r="H28" s="51">
        <v>187.66666702000001</v>
      </c>
      <c r="I28" s="51">
        <v>82.5</v>
      </c>
      <c r="J28" s="51">
        <v>0</v>
      </c>
      <c r="K28" s="51">
        <v>0</v>
      </c>
      <c r="L28" s="66">
        <v>0</v>
      </c>
      <c r="M28" s="66">
        <v>0</v>
      </c>
      <c r="N28" s="66">
        <v>0</v>
      </c>
      <c r="O28" s="64"/>
      <c r="P28" s="65">
        <v>0</v>
      </c>
      <c r="Q28" s="77">
        <v>0</v>
      </c>
      <c r="R28" s="77">
        <v>0</v>
      </c>
      <c r="S28" s="54">
        <v>0</v>
      </c>
    </row>
    <row r="29" spans="2:22" x14ac:dyDescent="0.25">
      <c r="B29" s="7" t="s">
        <v>37</v>
      </c>
      <c r="C29" s="18"/>
      <c r="D29" s="51">
        <v>0</v>
      </c>
      <c r="E29" s="51">
        <v>750</v>
      </c>
      <c r="F29" s="51">
        <v>750</v>
      </c>
      <c r="G29" s="51">
        <v>1223.8872960599999</v>
      </c>
      <c r="H29" s="51">
        <v>1183.9061191999999</v>
      </c>
      <c r="I29" s="51">
        <v>1139.6185140099999</v>
      </c>
      <c r="J29" s="51">
        <v>1090.56052811</v>
      </c>
      <c r="K29" s="51">
        <v>1036.21821462</v>
      </c>
      <c r="L29" s="66">
        <v>976.02224379999996</v>
      </c>
      <c r="M29" s="66">
        <v>426.80960682</v>
      </c>
      <c r="N29" s="66">
        <v>410.87192399999998</v>
      </c>
      <c r="O29" s="64"/>
      <c r="P29" s="65">
        <v>406.63327072999994</v>
      </c>
      <c r="Q29" s="77">
        <v>402.28776561999996</v>
      </c>
      <c r="R29" s="77">
        <v>397.83271505999994</v>
      </c>
      <c r="S29" s="54">
        <v>393.26535752000001</v>
      </c>
    </row>
    <row r="30" spans="2:22" x14ac:dyDescent="0.25">
      <c r="B30" s="7" t="s">
        <v>41</v>
      </c>
      <c r="C30" s="18"/>
      <c r="D30" s="51">
        <v>0</v>
      </c>
      <c r="E30" s="51">
        <v>350</v>
      </c>
      <c r="F30" s="51">
        <v>342.70221551999998</v>
      </c>
      <c r="G30" s="51">
        <v>7308.4801005700001</v>
      </c>
      <c r="H30" s="51">
        <v>7253.8572029999996</v>
      </c>
      <c r="I30" s="51">
        <v>7193.3672728199999</v>
      </c>
      <c r="J30" s="51">
        <v>7126.3789095499997</v>
      </c>
      <c r="K30" s="51">
        <v>267.13993633000001</v>
      </c>
      <c r="L30" s="66">
        <v>0</v>
      </c>
      <c r="M30" s="66">
        <v>0</v>
      </c>
      <c r="N30" s="66">
        <v>0</v>
      </c>
      <c r="O30" s="64"/>
      <c r="P30" s="65">
        <v>0</v>
      </c>
      <c r="Q30" s="77">
        <v>0</v>
      </c>
      <c r="R30" s="77">
        <v>0</v>
      </c>
      <c r="S30" s="54">
        <v>0</v>
      </c>
    </row>
    <row r="31" spans="2:22" x14ac:dyDescent="0.25">
      <c r="B31" s="7" t="s">
        <v>28</v>
      </c>
      <c r="C31" s="18"/>
      <c r="D31" s="51">
        <v>0</v>
      </c>
      <c r="E31" s="51">
        <v>0</v>
      </c>
      <c r="F31" s="51">
        <v>0</v>
      </c>
      <c r="G31" s="51">
        <v>1485.82220409</v>
      </c>
      <c r="H31" s="51">
        <v>1459.51652687</v>
      </c>
      <c r="I31" s="51">
        <v>1430.45630151</v>
      </c>
      <c r="J31" s="51">
        <v>1398.35309078</v>
      </c>
      <c r="K31" s="51">
        <v>1362.8882544000001</v>
      </c>
      <c r="L31" s="66">
        <v>1323.70978623</v>
      </c>
      <c r="M31" s="66">
        <v>1280.42882046</v>
      </c>
      <c r="N31" s="66">
        <v>1232.61577199</v>
      </c>
      <c r="O31" s="64"/>
      <c r="P31" s="65">
        <v>1219.8998121900001</v>
      </c>
      <c r="Q31" s="77">
        <v>1206.8632968699999</v>
      </c>
      <c r="R31" s="77">
        <v>1193.4981451800002</v>
      </c>
      <c r="S31" s="54">
        <v>1179.79607257</v>
      </c>
      <c r="V31" s="5"/>
    </row>
    <row r="32" spans="2:22" x14ac:dyDescent="0.25">
      <c r="B32" s="7" t="s">
        <v>42</v>
      </c>
      <c r="C32" s="18"/>
      <c r="D32" s="51">
        <v>0</v>
      </c>
      <c r="E32" s="51">
        <v>0</v>
      </c>
      <c r="F32" s="51">
        <v>0</v>
      </c>
      <c r="G32" s="51">
        <v>0</v>
      </c>
      <c r="H32" s="51">
        <v>598.55236926999999</v>
      </c>
      <c r="I32" s="51">
        <v>580.21048121000001</v>
      </c>
      <c r="J32" s="51">
        <v>559.94795779000003</v>
      </c>
      <c r="K32" s="51">
        <v>537.56368339000005</v>
      </c>
      <c r="L32" s="66">
        <v>759.23556938000002</v>
      </c>
      <c r="M32" s="66">
        <v>485.51791677999995</v>
      </c>
      <c r="N32" s="66">
        <v>455.33984445999999</v>
      </c>
      <c r="O32" s="64"/>
      <c r="P32" s="65">
        <v>447.31393590999994</v>
      </c>
      <c r="Q32" s="77">
        <v>439.08570293999998</v>
      </c>
      <c r="R32" s="77">
        <v>430.65004516999994</v>
      </c>
      <c r="S32" s="54">
        <v>422.00173364</v>
      </c>
      <c r="V32" s="5"/>
    </row>
    <row r="33" spans="2:22" x14ac:dyDescent="0.25">
      <c r="B33" s="7" t="s">
        <v>38</v>
      </c>
      <c r="C33" s="18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2974.2758880000001</v>
      </c>
      <c r="L33" s="66">
        <v>2880.141059</v>
      </c>
      <c r="M33" s="66">
        <v>0</v>
      </c>
      <c r="N33" s="66">
        <v>0</v>
      </c>
      <c r="O33" s="64"/>
      <c r="P33" s="65">
        <v>0</v>
      </c>
      <c r="Q33" s="77">
        <v>0</v>
      </c>
      <c r="R33" s="77">
        <v>0</v>
      </c>
      <c r="S33" s="54">
        <v>0</v>
      </c>
    </row>
    <row r="34" spans="2:22" x14ac:dyDescent="0.25">
      <c r="B34" s="7"/>
      <c r="C34" s="18"/>
      <c r="D34" s="52"/>
      <c r="E34" s="52"/>
      <c r="F34" s="51"/>
      <c r="G34" s="52"/>
      <c r="H34" s="52"/>
      <c r="I34" s="52"/>
      <c r="J34" s="52"/>
      <c r="K34" s="52"/>
      <c r="L34" s="52"/>
      <c r="M34" s="52"/>
      <c r="N34" s="52"/>
      <c r="O34" s="59"/>
      <c r="P34" s="4"/>
      <c r="Q34" s="77">
        <v>0</v>
      </c>
      <c r="R34" s="77">
        <v>0</v>
      </c>
      <c r="S34" s="54">
        <v>0</v>
      </c>
      <c r="V34" s="5"/>
    </row>
    <row r="35" spans="2:22" x14ac:dyDescent="0.25">
      <c r="B35" s="49" t="s">
        <v>13</v>
      </c>
      <c r="C35" s="35"/>
      <c r="D35" s="36">
        <f>+D37</f>
        <v>804.99199999999996</v>
      </c>
      <c r="E35" s="36">
        <f t="shared" ref="E35:M35" si="11">+E37</f>
        <v>0</v>
      </c>
      <c r="F35" s="36">
        <f t="shared" si="11"/>
        <v>0</v>
      </c>
      <c r="G35" s="36">
        <f t="shared" si="11"/>
        <v>0</v>
      </c>
      <c r="H35" s="36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  <c r="M35" s="36">
        <f t="shared" si="11"/>
        <v>0</v>
      </c>
      <c r="N35" s="36">
        <v>0</v>
      </c>
      <c r="O35" s="59"/>
      <c r="P35" s="74">
        <f t="shared" ref="P35" si="12">+P37</f>
        <v>0</v>
      </c>
      <c r="Q35" s="110">
        <v>0</v>
      </c>
      <c r="R35" s="110">
        <v>0</v>
      </c>
      <c r="S35" s="111">
        <v>0</v>
      </c>
    </row>
    <row r="36" spans="2:22" ht="5.25" customHeight="1" x14ac:dyDescent="0.25">
      <c r="B36" s="7"/>
      <c r="C36" s="1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9"/>
      <c r="P36" s="52"/>
      <c r="Q36" s="76"/>
      <c r="R36" s="76"/>
      <c r="S36" s="53"/>
    </row>
    <row r="37" spans="2:22" x14ac:dyDescent="0.25">
      <c r="B37" s="7" t="s">
        <v>53</v>
      </c>
      <c r="C37" s="18"/>
      <c r="D37" s="51">
        <v>804.99199999999996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9"/>
      <c r="P37" s="51">
        <v>0</v>
      </c>
      <c r="Q37" s="77">
        <v>0</v>
      </c>
      <c r="R37" s="77">
        <v>0</v>
      </c>
      <c r="S37" s="54">
        <v>0</v>
      </c>
    </row>
    <row r="38" spans="2:22" x14ac:dyDescent="0.25">
      <c r="B38" s="7"/>
      <c r="C38" s="18"/>
      <c r="D38" s="51"/>
      <c r="E38" s="52"/>
      <c r="F38" s="52"/>
      <c r="G38" s="52"/>
      <c r="H38" s="52"/>
      <c r="I38" s="52"/>
      <c r="J38" s="52"/>
      <c r="K38" s="52"/>
      <c r="L38" s="4"/>
      <c r="M38" s="4"/>
      <c r="N38" s="4"/>
      <c r="O38" s="59"/>
      <c r="P38" s="4"/>
      <c r="Q38" s="78"/>
      <c r="R38" s="78"/>
      <c r="S38" s="102"/>
    </row>
    <row r="39" spans="2:22" x14ac:dyDescent="0.25">
      <c r="B39" s="49" t="s">
        <v>7</v>
      </c>
      <c r="C39" s="35"/>
      <c r="D39" s="36">
        <f>+D41</f>
        <v>1105.5482543999999</v>
      </c>
      <c r="E39" s="36">
        <f t="shared" ref="E39:M39" si="13">+E41</f>
        <v>1091.6279213</v>
      </c>
      <c r="F39" s="36">
        <f t="shared" si="13"/>
        <v>1073.2528047999999</v>
      </c>
      <c r="G39" s="36">
        <f t="shared" si="13"/>
        <v>1052.2957678</v>
      </c>
      <c r="H39" s="36">
        <f t="shared" si="13"/>
        <v>1028.3940178</v>
      </c>
      <c r="I39" s="36">
        <f t="shared" si="13"/>
        <v>0</v>
      </c>
      <c r="J39" s="36">
        <f t="shared" si="13"/>
        <v>0</v>
      </c>
      <c r="K39" s="36">
        <f t="shared" si="13"/>
        <v>0</v>
      </c>
      <c r="L39" s="36">
        <f t="shared" si="13"/>
        <v>0</v>
      </c>
      <c r="M39" s="36">
        <f t="shared" si="13"/>
        <v>0</v>
      </c>
      <c r="N39" s="36">
        <f t="shared" ref="N39" si="14">+N41</f>
        <v>0</v>
      </c>
      <c r="O39" s="59"/>
      <c r="P39" s="36">
        <f t="shared" ref="P39:S39" si="15">+P41</f>
        <v>0</v>
      </c>
      <c r="Q39" s="75">
        <f t="shared" si="15"/>
        <v>0</v>
      </c>
      <c r="R39" s="75">
        <f t="shared" ref="R39" si="16">+R41</f>
        <v>0</v>
      </c>
      <c r="S39" s="50">
        <f t="shared" si="15"/>
        <v>0</v>
      </c>
    </row>
    <row r="40" spans="2:22" ht="6" customHeight="1" x14ac:dyDescent="0.25">
      <c r="B40" s="7"/>
      <c r="C40" s="1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9"/>
      <c r="P40" s="52"/>
      <c r="Q40" s="76"/>
      <c r="R40" s="76"/>
      <c r="S40" s="53"/>
    </row>
    <row r="41" spans="2:22" x14ac:dyDescent="0.25">
      <c r="B41" s="7" t="s">
        <v>54</v>
      </c>
      <c r="C41" s="18"/>
      <c r="D41" s="51">
        <v>1105.5482543999999</v>
      </c>
      <c r="E41" s="51">
        <v>1091.6279213</v>
      </c>
      <c r="F41" s="51">
        <v>1073.2528047999999</v>
      </c>
      <c r="G41" s="51">
        <v>1052.2957678</v>
      </c>
      <c r="H41" s="52">
        <v>1028.3940178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9"/>
      <c r="P41" s="52">
        <v>0</v>
      </c>
      <c r="Q41" s="76">
        <v>0</v>
      </c>
      <c r="R41" s="76">
        <v>0</v>
      </c>
      <c r="S41" s="53">
        <v>0</v>
      </c>
    </row>
    <row r="42" spans="2:22" x14ac:dyDescent="0.25">
      <c r="B42" s="7"/>
      <c r="C42" s="18"/>
      <c r="D42" s="51"/>
      <c r="E42" s="52"/>
      <c r="F42" s="52"/>
      <c r="G42" s="52"/>
      <c r="H42" s="52"/>
      <c r="I42" s="52"/>
      <c r="J42" s="52"/>
      <c r="K42" s="52"/>
      <c r="L42" s="4"/>
      <c r="M42" s="4"/>
      <c r="N42" s="4"/>
      <c r="O42" s="59"/>
      <c r="P42" s="4"/>
      <c r="Q42" s="78"/>
      <c r="R42" s="78"/>
      <c r="S42" s="102"/>
    </row>
    <row r="43" spans="2:22" x14ac:dyDescent="0.25">
      <c r="B43" s="71" t="s">
        <v>39</v>
      </c>
      <c r="C43" s="72"/>
      <c r="D43" s="36">
        <f>SUM(D45:D46)</f>
        <v>60.470516549999999</v>
      </c>
      <c r="E43" s="36">
        <f t="shared" ref="E43:M43" si="17">SUM(E45:E46)</f>
        <v>1.2054215399999999</v>
      </c>
      <c r="F43" s="36">
        <f t="shared" si="17"/>
        <v>0</v>
      </c>
      <c r="G43" s="36">
        <f t="shared" si="17"/>
        <v>3.40461356</v>
      </c>
      <c r="H43" s="36">
        <f t="shared" si="17"/>
        <v>0</v>
      </c>
      <c r="I43" s="36">
        <f t="shared" si="17"/>
        <v>0</v>
      </c>
      <c r="J43" s="36">
        <f t="shared" si="17"/>
        <v>0</v>
      </c>
      <c r="K43" s="36">
        <f t="shared" si="17"/>
        <v>0</v>
      </c>
      <c r="L43" s="36">
        <f t="shared" si="17"/>
        <v>0</v>
      </c>
      <c r="M43" s="36">
        <f t="shared" si="17"/>
        <v>21.7631525</v>
      </c>
      <c r="N43" s="36">
        <f t="shared" ref="N43" si="18">SUM(N45:N46)</f>
        <v>158.1885733</v>
      </c>
      <c r="O43" s="73"/>
      <c r="P43" s="74">
        <f>SUM(P45:P46)</f>
        <v>153.07360883999999</v>
      </c>
      <c r="Q43" s="75">
        <f t="shared" ref="Q43:S43" si="19">SUM(Q45:Q46)</f>
        <v>129.51539010000002</v>
      </c>
      <c r="R43" s="75">
        <f t="shared" ref="R43" si="20">SUM(R45:R46)</f>
        <v>94.760080840000001</v>
      </c>
      <c r="S43" s="50">
        <f t="shared" si="19"/>
        <v>101.75965049000001</v>
      </c>
    </row>
    <row r="44" spans="2:22" ht="12" hidden="1" customHeight="1" x14ac:dyDescent="0.25">
      <c r="B44" s="56"/>
      <c r="C44" s="35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59"/>
      <c r="P44" s="70">
        <f t="shared" ref="P44:S44" si="21">SUM(P46:P47)</f>
        <v>34930.871811639998</v>
      </c>
      <c r="Q44" s="79">
        <f t="shared" si="21"/>
        <v>35212.760098309998</v>
      </c>
      <c r="R44" s="79">
        <f t="shared" si="21"/>
        <v>35478.002174670008</v>
      </c>
      <c r="S44" s="37">
        <f t="shared" si="21"/>
        <v>36179.393913250002</v>
      </c>
    </row>
    <row r="45" spans="2:22" x14ac:dyDescent="0.25">
      <c r="B45" s="7" t="s">
        <v>29</v>
      </c>
      <c r="C45" s="18"/>
      <c r="D45" s="51">
        <v>11.35951655</v>
      </c>
      <c r="E45" s="51">
        <v>1.2054215399999999</v>
      </c>
      <c r="F45" s="51">
        <v>0</v>
      </c>
      <c r="G45" s="51">
        <v>2.7133301300000001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21.7631525</v>
      </c>
      <c r="N45" s="51">
        <v>158.1885733</v>
      </c>
      <c r="O45" s="59"/>
      <c r="P45" s="51">
        <v>153.07360883999999</v>
      </c>
      <c r="Q45" s="77">
        <v>129.51539010000002</v>
      </c>
      <c r="R45" s="77">
        <v>94.760080840000001</v>
      </c>
      <c r="S45" s="54">
        <v>101.75965049000001</v>
      </c>
    </row>
    <row r="46" spans="2:22" x14ac:dyDescent="0.25">
      <c r="B46" s="7" t="s">
        <v>55</v>
      </c>
      <c r="C46" s="18"/>
      <c r="D46" s="52">
        <v>49.110999999999997</v>
      </c>
      <c r="E46" s="52">
        <v>0</v>
      </c>
      <c r="F46" s="52">
        <v>0</v>
      </c>
      <c r="G46" s="51">
        <v>0.69128343000000003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9"/>
      <c r="P46" s="52">
        <v>0</v>
      </c>
      <c r="Q46" s="76">
        <v>0</v>
      </c>
      <c r="R46" s="76">
        <v>0</v>
      </c>
      <c r="S46" s="53">
        <v>0</v>
      </c>
    </row>
    <row r="47" spans="2:22" ht="24.75" customHeight="1" x14ac:dyDescent="0.25">
      <c r="B47" s="8" t="s">
        <v>14</v>
      </c>
      <c r="C47" s="28"/>
      <c r="D47" s="20">
        <f t="shared" ref="D47:J47" si="22">+D17+D21+D35+D39+D43</f>
        <v>29886.118012229999</v>
      </c>
      <c r="E47" s="20">
        <f t="shared" si="22"/>
        <v>29480.265881070001</v>
      </c>
      <c r="F47" s="20">
        <f t="shared" si="22"/>
        <v>29107.890074339997</v>
      </c>
      <c r="G47" s="20">
        <f t="shared" si="22"/>
        <v>28867.006464359994</v>
      </c>
      <c r="H47" s="20">
        <f t="shared" si="22"/>
        <v>28810.686720480004</v>
      </c>
      <c r="I47" s="20">
        <f t="shared" si="22"/>
        <v>28697.143388719996</v>
      </c>
      <c r="J47" s="20">
        <f t="shared" si="22"/>
        <v>28271.486293419999</v>
      </c>
      <c r="K47" s="20">
        <f>+K17+K21+K35+K39+K43</f>
        <v>32725.734012090001</v>
      </c>
      <c r="L47" s="20">
        <f>+L17+L21+L35+L39+L43</f>
        <v>32600.252521789997</v>
      </c>
      <c r="M47" s="20">
        <f>+M17+M21+M35+M39+M43</f>
        <v>32258.925784160001</v>
      </c>
      <c r="N47" s="20">
        <f>+N17+N21+N35+N39+N43</f>
        <v>35125.242797120009</v>
      </c>
      <c r="O47" s="21"/>
      <c r="P47" s="20">
        <f>+P17+P21+P35+P39+P43</f>
        <v>34930.871811639998</v>
      </c>
      <c r="Q47" s="20">
        <f>+Q17+Q21+Q35+Q39+Q43</f>
        <v>35212.760098309998</v>
      </c>
      <c r="R47" s="20">
        <f>+R17+R21+R35+R39+R43</f>
        <v>35478.002174670008</v>
      </c>
      <c r="S47" s="21">
        <f>+S17+S21+S35+S39+S43</f>
        <v>36179.393913250002</v>
      </c>
      <c r="T47" s="106"/>
      <c r="U47" s="6"/>
    </row>
    <row r="48" spans="2:22" ht="17.25" customHeight="1" x14ac:dyDescent="0.25">
      <c r="B48" s="45" t="s">
        <v>20</v>
      </c>
      <c r="C48" s="46"/>
      <c r="D48" s="46"/>
      <c r="E48" s="47">
        <f>+E47-D47</f>
        <v>-405.85213115999795</v>
      </c>
      <c r="F48" s="47">
        <f t="shared" ref="F48:K48" si="23">+F47-E47</f>
        <v>-372.37580673000411</v>
      </c>
      <c r="G48" s="47">
        <f t="shared" si="23"/>
        <v>-240.8836099800028</v>
      </c>
      <c r="H48" s="47">
        <f t="shared" si="23"/>
        <v>-56.31974387999071</v>
      </c>
      <c r="I48" s="47">
        <f t="shared" si="23"/>
        <v>-113.54333176000728</v>
      </c>
      <c r="J48" s="47">
        <f t="shared" si="23"/>
        <v>-425.65709529999731</v>
      </c>
      <c r="K48" s="47">
        <f t="shared" si="23"/>
        <v>4454.2477186700016</v>
      </c>
      <c r="L48" s="47">
        <f>+L47-K47</f>
        <v>-125.48149030000422</v>
      </c>
      <c r="M48" s="47">
        <f>+M47-L47</f>
        <v>-341.32673762999548</v>
      </c>
      <c r="N48" s="47">
        <f>+N47-M47</f>
        <v>2866.3170129600076</v>
      </c>
      <c r="O48" s="48"/>
      <c r="P48" s="47">
        <f>+P47-N47</f>
        <v>-194.37098548001086</v>
      </c>
      <c r="Q48" s="76">
        <f>+Q47-P47</f>
        <v>281.88828667000053</v>
      </c>
      <c r="R48" s="76">
        <v>0</v>
      </c>
      <c r="S48" s="53">
        <v>0</v>
      </c>
      <c r="T48" s="6"/>
    </row>
    <row r="49" spans="2:21" ht="22.5" customHeight="1" x14ac:dyDescent="0.25">
      <c r="B49" s="136" t="s">
        <v>21</v>
      </c>
      <c r="C49" s="32" t="s">
        <v>26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4"/>
      <c r="P49" s="33">
        <v>679.96834747000003</v>
      </c>
      <c r="Q49" s="80">
        <v>460.66296233000003</v>
      </c>
      <c r="R49" s="80">
        <v>225.90503858</v>
      </c>
      <c r="S49" s="34">
        <v>0</v>
      </c>
      <c r="T49" s="81"/>
    </row>
    <row r="50" spans="2:21" x14ac:dyDescent="0.25">
      <c r="B50" s="136"/>
      <c r="C50" s="32" t="s">
        <v>27</v>
      </c>
      <c r="D50" s="33">
        <v>49.110999999999997</v>
      </c>
      <c r="E50" s="33">
        <v>0</v>
      </c>
      <c r="F50" s="33">
        <v>0</v>
      </c>
      <c r="G50" s="33">
        <v>0.69128343000000003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4"/>
      <c r="P50" s="33">
        <v>0</v>
      </c>
      <c r="Q50" s="33">
        <v>0</v>
      </c>
      <c r="R50" s="33">
        <v>0</v>
      </c>
      <c r="S50" s="34">
        <v>0</v>
      </c>
      <c r="T50" s="82"/>
    </row>
    <row r="51" spans="2:21" ht="6" customHeight="1" x14ac:dyDescent="0.25">
      <c r="B51" s="31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  <c r="P51" s="33"/>
      <c r="Q51" s="33"/>
      <c r="R51" s="80"/>
      <c r="S51" s="104"/>
      <c r="T51" s="82"/>
    </row>
    <row r="52" spans="2:21" x14ac:dyDescent="0.25">
      <c r="B52" s="136" t="s">
        <v>22</v>
      </c>
      <c r="C52" s="32" t="s">
        <v>26</v>
      </c>
      <c r="D52" s="33">
        <v>28788.660794210002</v>
      </c>
      <c r="E52" s="33">
        <v>28626.890074160001</v>
      </c>
      <c r="F52" s="33">
        <v>28127.912325659996</v>
      </c>
      <c r="G52" s="33">
        <v>28212.134352779998</v>
      </c>
      <c r="H52" s="33">
        <v>28087.954549760001</v>
      </c>
      <c r="I52" s="33">
        <v>28022.089474709999</v>
      </c>
      <c r="J52" s="33">
        <v>27719.21862109</v>
      </c>
      <c r="K52" s="33">
        <v>32018.67308846</v>
      </c>
      <c r="L52" s="67">
        <v>31815.937244679997</v>
      </c>
      <c r="M52" s="67">
        <v>31589.87608545</v>
      </c>
      <c r="N52" s="67">
        <v>35125.242797130006</v>
      </c>
      <c r="O52" s="34"/>
      <c r="P52" s="33">
        <v>34250.903464319999</v>
      </c>
      <c r="Q52" s="33">
        <v>34752.097136130003</v>
      </c>
      <c r="R52" s="100">
        <v>35252.097136130003</v>
      </c>
      <c r="S52" s="105">
        <v>36179.393913250002</v>
      </c>
      <c r="T52" s="113"/>
      <c r="U52" s="6"/>
    </row>
    <row r="53" spans="2:21" ht="21.75" customHeight="1" thickBot="1" x14ac:dyDescent="0.3">
      <c r="B53" s="137"/>
      <c r="C53" s="60" t="s">
        <v>27</v>
      </c>
      <c r="D53" s="61">
        <v>1048.3465076199998</v>
      </c>
      <c r="E53" s="61">
        <v>853.37580691000005</v>
      </c>
      <c r="F53" s="61">
        <v>979.97774867999999</v>
      </c>
      <c r="G53" s="61">
        <v>654.18082815000002</v>
      </c>
      <c r="H53" s="61">
        <v>722.73217072</v>
      </c>
      <c r="I53" s="61">
        <v>675.05391400999997</v>
      </c>
      <c r="J53" s="61">
        <v>552.26767232999998</v>
      </c>
      <c r="K53" s="61">
        <v>707.06092701</v>
      </c>
      <c r="L53" s="68">
        <v>784.31527711000001</v>
      </c>
      <c r="M53" s="68">
        <v>669.04969871000003</v>
      </c>
      <c r="N53" s="68">
        <v>0</v>
      </c>
      <c r="O53" s="62"/>
      <c r="P53" s="61">
        <v>0</v>
      </c>
      <c r="Q53" s="61">
        <v>0</v>
      </c>
      <c r="R53" s="61">
        <v>0</v>
      </c>
      <c r="S53" s="62">
        <v>0</v>
      </c>
      <c r="T53" s="6"/>
    </row>
    <row r="54" spans="2:21" ht="7.5" customHeight="1" x14ac:dyDescent="0.25">
      <c r="B54" s="7"/>
      <c r="C54" s="1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76"/>
      <c r="R54" s="76"/>
      <c r="S54" s="53"/>
    </row>
    <row r="55" spans="2:21" ht="18.75" x14ac:dyDescent="0.3">
      <c r="B55" s="63" t="s">
        <v>15</v>
      </c>
      <c r="C55" s="2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2"/>
      <c r="Q55" s="76"/>
      <c r="R55" s="76"/>
      <c r="S55" s="53"/>
    </row>
    <row r="56" spans="2:21" x14ac:dyDescent="0.25">
      <c r="B56" s="7" t="s">
        <v>0</v>
      </c>
      <c r="C56" s="18"/>
      <c r="D56" s="12">
        <v>2004.3443105399999</v>
      </c>
      <c r="E56" s="12">
        <v>2089.2184389899999</v>
      </c>
      <c r="F56" s="12">
        <v>2034.9114794699999</v>
      </c>
      <c r="G56" s="12">
        <v>2962.4843240499999</v>
      </c>
      <c r="H56" s="12">
        <v>3102.9617350139802</v>
      </c>
      <c r="I56" s="12">
        <v>3132.0582413299999</v>
      </c>
      <c r="J56" s="12">
        <v>2964.7333688200001</v>
      </c>
      <c r="K56" s="12">
        <v>2885.3466110899999</v>
      </c>
      <c r="L56" s="12">
        <v>2764.9709866200001</v>
      </c>
      <c r="M56" s="12">
        <v>2727.6107597499999</v>
      </c>
      <c r="N56" s="12">
        <v>2476.9066644099998</v>
      </c>
      <c r="O56" s="13"/>
      <c r="P56" s="12">
        <v>643.13001674999998</v>
      </c>
      <c r="Q56" s="76">
        <v>658.33323556000005</v>
      </c>
      <c r="R56" s="76">
        <v>694.44731866999996</v>
      </c>
      <c r="S56" s="53">
        <v>663.46423125000001</v>
      </c>
      <c r="T56" s="6"/>
      <c r="U56" s="6"/>
    </row>
    <row r="57" spans="2:21" x14ac:dyDescent="0.25">
      <c r="B57" s="7" t="s">
        <v>1</v>
      </c>
      <c r="C57" s="18"/>
      <c r="D57" s="12">
        <v>1798.3854875899999</v>
      </c>
      <c r="E57" s="12">
        <v>1633.2046414500001</v>
      </c>
      <c r="F57" s="12">
        <v>1575.0604041300001</v>
      </c>
      <c r="G57" s="12">
        <v>631.06197230999999</v>
      </c>
      <c r="H57" s="12">
        <v>0</v>
      </c>
      <c r="I57" s="12">
        <v>0</v>
      </c>
      <c r="J57" s="12">
        <v>0</v>
      </c>
      <c r="K57" s="12">
        <v>38.798962779999997</v>
      </c>
      <c r="L57" s="12">
        <v>202.69861826000002</v>
      </c>
      <c r="M57" s="12">
        <v>224.75701286999998</v>
      </c>
      <c r="N57" s="12">
        <v>232.18219521999998</v>
      </c>
      <c r="O57" s="13"/>
      <c r="P57" s="12">
        <v>57.886519980000003</v>
      </c>
      <c r="Q57" s="76">
        <v>58.522635569999998</v>
      </c>
      <c r="R57" s="76">
        <v>66.426355000000001</v>
      </c>
      <c r="S57" s="53">
        <v>72.837033869999999</v>
      </c>
      <c r="T57" s="81"/>
      <c r="U57" s="6"/>
    </row>
    <row r="58" spans="2:21" x14ac:dyDescent="0.25">
      <c r="B58" s="7" t="s">
        <v>7</v>
      </c>
      <c r="C58" s="18"/>
      <c r="D58" s="12">
        <v>147.79060630999999</v>
      </c>
      <c r="E58" s="12">
        <v>147.51065</v>
      </c>
      <c r="F58" s="12">
        <v>143.9280095</v>
      </c>
      <c r="G58" s="12">
        <v>141.34469899999999</v>
      </c>
      <c r="H58" s="12">
        <v>138.7733661</v>
      </c>
      <c r="I58" s="12">
        <v>68.113499500000003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3"/>
      <c r="P58" s="12">
        <v>0</v>
      </c>
      <c r="Q58" s="12">
        <v>0</v>
      </c>
      <c r="R58" s="12">
        <v>0</v>
      </c>
      <c r="S58" s="13">
        <v>0</v>
      </c>
      <c r="T58" s="6"/>
      <c r="U58" s="6"/>
    </row>
    <row r="59" spans="2:21" x14ac:dyDescent="0.25">
      <c r="B59" s="7" t="s">
        <v>13</v>
      </c>
      <c r="C59" s="18"/>
      <c r="D59" s="12">
        <v>162.20096866</v>
      </c>
      <c r="E59" s="12">
        <v>72.330997530000005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3"/>
      <c r="P59" s="12">
        <v>0</v>
      </c>
      <c r="Q59" s="12">
        <v>0</v>
      </c>
      <c r="R59" s="12">
        <v>0</v>
      </c>
      <c r="S59" s="13">
        <v>0</v>
      </c>
      <c r="T59" s="6"/>
      <c r="U59" s="6"/>
    </row>
    <row r="60" spans="2:21" x14ac:dyDescent="0.25">
      <c r="B60" s="7" t="s">
        <v>2</v>
      </c>
      <c r="C60" s="18"/>
      <c r="D60" s="12">
        <v>12.9756825</v>
      </c>
      <c r="E60" s="12">
        <v>12.732614229999999</v>
      </c>
      <c r="F60" s="12">
        <v>2.0277406899999999</v>
      </c>
      <c r="G60" s="12">
        <v>1.2938788000000001</v>
      </c>
      <c r="H60" s="12">
        <v>1.3983670699999999</v>
      </c>
      <c r="I60" s="12">
        <v>1.48427989</v>
      </c>
      <c r="J60" s="12">
        <v>1.1453209200000001</v>
      </c>
      <c r="K60" s="12">
        <v>2.2372559000000001</v>
      </c>
      <c r="L60" s="12">
        <v>1.1742191200000001</v>
      </c>
      <c r="M60" s="12">
        <v>1.44265095</v>
      </c>
      <c r="N60" s="12">
        <v>5.5251497199999999</v>
      </c>
      <c r="O60" s="13"/>
      <c r="P60" s="12">
        <v>3.9689217000000001</v>
      </c>
      <c r="Q60" s="76">
        <v>5.1356564999999996</v>
      </c>
      <c r="R60" s="76">
        <v>2.8316073300000002</v>
      </c>
      <c r="S60" s="53">
        <v>2.2880906900000002</v>
      </c>
      <c r="T60" s="6"/>
      <c r="U60" s="6"/>
    </row>
    <row r="61" spans="2:21" ht="30" customHeight="1" x14ac:dyDescent="0.25">
      <c r="B61" s="8" t="s">
        <v>16</v>
      </c>
      <c r="C61" s="28"/>
      <c r="D61" s="9">
        <f>SUM(D56:D60)</f>
        <v>4125.6970556000006</v>
      </c>
      <c r="E61" s="9">
        <f>SUM(E56:E60)</f>
        <v>3954.9973421999998</v>
      </c>
      <c r="F61" s="9">
        <f t="shared" ref="F61:S61" si="24">SUM(F56:F60)</f>
        <v>3755.9276337900001</v>
      </c>
      <c r="G61" s="9">
        <f t="shared" si="24"/>
        <v>3736.1848741599997</v>
      </c>
      <c r="H61" s="9">
        <f t="shared" si="24"/>
        <v>3243.1334681839803</v>
      </c>
      <c r="I61" s="9">
        <f t="shared" si="24"/>
        <v>3201.65602072</v>
      </c>
      <c r="J61" s="9">
        <f t="shared" si="24"/>
        <v>2965.87868974</v>
      </c>
      <c r="K61" s="9">
        <f t="shared" si="24"/>
        <v>2926.3828297699997</v>
      </c>
      <c r="L61" s="9">
        <f t="shared" si="24"/>
        <v>2968.843824</v>
      </c>
      <c r="M61" s="9">
        <f t="shared" si="24"/>
        <v>2953.8104235699998</v>
      </c>
      <c r="N61" s="9">
        <f t="shared" si="24"/>
        <v>2714.6140093499998</v>
      </c>
      <c r="O61" s="10"/>
      <c r="P61" s="109">
        <f>SUM(P56:P60)</f>
        <v>704.98545842999999</v>
      </c>
      <c r="Q61" s="9">
        <f t="shared" si="24"/>
        <v>721.99152763000006</v>
      </c>
      <c r="R61" s="9">
        <f>SUM(R56:R60)</f>
        <v>763.70528100000001</v>
      </c>
      <c r="S61" s="10">
        <f t="shared" si="24"/>
        <v>738.58935581000003</v>
      </c>
      <c r="T61" s="108"/>
      <c r="U61" s="9"/>
    </row>
    <row r="62" spans="2:21" x14ac:dyDescent="0.25">
      <c r="B62" s="7" t="s">
        <v>20</v>
      </c>
      <c r="C62" s="18"/>
      <c r="D62" s="18"/>
      <c r="E62" s="16">
        <f>+E61-D61</f>
        <v>-170.69971340000075</v>
      </c>
      <c r="F62" s="16">
        <f t="shared" ref="F62:M62" si="25">+F61-E61</f>
        <v>-199.06970840999975</v>
      </c>
      <c r="G62" s="16">
        <f t="shared" si="25"/>
        <v>-19.742759630000364</v>
      </c>
      <c r="H62" s="16">
        <f t="shared" si="25"/>
        <v>-493.0514059760194</v>
      </c>
      <c r="I62" s="16">
        <f t="shared" si="25"/>
        <v>-41.477447463980297</v>
      </c>
      <c r="J62" s="16">
        <f t="shared" si="25"/>
        <v>-235.77733097999999</v>
      </c>
      <c r="K62" s="16">
        <f>+K61-J61</f>
        <v>-39.495859970000311</v>
      </c>
      <c r="L62" s="16">
        <f t="shared" si="25"/>
        <v>42.460994230000324</v>
      </c>
      <c r="M62" s="16">
        <f t="shared" si="25"/>
        <v>-15.033400430000256</v>
      </c>
      <c r="N62" s="16">
        <f>+N61-M61</f>
        <v>-239.19641421999995</v>
      </c>
      <c r="O62" s="17"/>
      <c r="P62" s="16"/>
      <c r="Q62" s="76">
        <f>+Q61-P61</f>
        <v>17.00606920000007</v>
      </c>
      <c r="R62" s="76">
        <f>+R61-Q61</f>
        <v>41.713753369999949</v>
      </c>
      <c r="S62" s="115">
        <f>+S61-R61</f>
        <v>-25.115925189999984</v>
      </c>
      <c r="T62" s="6"/>
    </row>
    <row r="63" spans="2:21" ht="7.5" customHeight="1" thickBot="1" x14ac:dyDescent="0.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4"/>
      <c r="P63" s="23"/>
      <c r="Q63" s="23"/>
      <c r="R63" s="23"/>
      <c r="S63" s="24"/>
    </row>
    <row r="64" spans="2:21" x14ac:dyDescent="0.25">
      <c r="B64" s="26" t="s">
        <v>23</v>
      </c>
      <c r="C64" s="30"/>
      <c r="R64" s="6"/>
    </row>
    <row r="65" spans="2:18" x14ac:dyDescent="0.25">
      <c r="B65" s="27" t="s">
        <v>25</v>
      </c>
      <c r="C65" s="27"/>
      <c r="Q65" s="6"/>
      <c r="R65" s="6"/>
    </row>
    <row r="66" spans="2:18" x14ac:dyDescent="0.25">
      <c r="B66" s="27" t="s">
        <v>40</v>
      </c>
      <c r="C66" s="27"/>
    </row>
    <row r="67" spans="2:18" x14ac:dyDescent="0.25">
      <c r="Q67" s="6"/>
    </row>
    <row r="68" spans="2:18" x14ac:dyDescent="0.25">
      <c r="H68" s="5"/>
    </row>
    <row r="69" spans="2:18" x14ac:dyDescent="0.25">
      <c r="J69" s="93"/>
    </row>
    <row r="70" spans="2:18" x14ac:dyDescent="0.25">
      <c r="J70" s="101"/>
    </row>
    <row r="71" spans="2:18" x14ac:dyDescent="0.25">
      <c r="J71" s="93"/>
    </row>
  </sheetData>
  <mergeCells count="16">
    <mergeCell ref="B49:B50"/>
    <mergeCell ref="B52:B53"/>
    <mergeCell ref="B2:S2"/>
    <mergeCell ref="D3:S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S4"/>
    <mergeCell ref="N4:N5"/>
  </mergeCells>
  <printOptions horizontalCentered="1" verticalCentered="1"/>
  <pageMargins left="1.1023622047244095" right="0.70866141732283472" top="0.74803149606299213" bottom="0.74803149606299213" header="0.31496062992125984" footer="0.31496062992125984"/>
  <pageSetup scale="53" orientation="landscape" r:id="rId1"/>
  <ignoredErrors>
    <ignoredError sqref="Q21 R21:S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Evolución</vt:lpstr>
      <vt:lpstr>Deuda Pública dic 2016</vt:lpstr>
      <vt:lpstr>Hoja1</vt:lpstr>
      <vt:lpstr>'Deuda Pública dic 2016'!Área_de_impresión</vt:lpstr>
      <vt:lpstr>Evolución!Área_de_impresión</vt:lpstr>
    </vt:vector>
  </TitlesOfParts>
  <Company>Organización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Jorge Alba Romero</cp:lastModifiedBy>
  <cp:lastPrinted>2017-05-10T19:12:34Z</cp:lastPrinted>
  <dcterms:created xsi:type="dcterms:W3CDTF">2013-03-15T19:19:20Z</dcterms:created>
  <dcterms:modified xsi:type="dcterms:W3CDTF">2017-05-10T19:15:28Z</dcterms:modified>
</cp:coreProperties>
</file>