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Deuda Pública Sep2019" sheetId="4" r:id="rId1"/>
  </sheets>
  <definedNames>
    <definedName name="_xlnm.Print_Area" localSheetId="0">'Deuda Pública Sep2019'!$B$2:$V$70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4" l="1"/>
  <c r="H16" i="4"/>
  <c r="G16" i="4"/>
  <c r="F16" i="4"/>
  <c r="E16" i="4"/>
  <c r="D16" i="4"/>
  <c r="I64" i="4" l="1"/>
  <c r="H64" i="4"/>
  <c r="G64" i="4"/>
  <c r="F64" i="4"/>
  <c r="F65" i="4" s="1"/>
  <c r="E64" i="4"/>
  <c r="D64" i="4"/>
  <c r="I45" i="4"/>
  <c r="H45" i="4"/>
  <c r="G45" i="4"/>
  <c r="F45" i="4"/>
  <c r="E45" i="4"/>
  <c r="D45" i="4"/>
  <c r="I41" i="4"/>
  <c r="H41" i="4"/>
  <c r="G41" i="4"/>
  <c r="F41" i="4"/>
  <c r="E41" i="4"/>
  <c r="D41" i="4"/>
  <c r="I37" i="4"/>
  <c r="H37" i="4"/>
  <c r="G37" i="4"/>
  <c r="F37" i="4"/>
  <c r="E37" i="4"/>
  <c r="D37" i="4"/>
  <c r="I24" i="4"/>
  <c r="H24" i="4"/>
  <c r="G24" i="4"/>
  <c r="F24" i="4"/>
  <c r="E24" i="4"/>
  <c r="D24" i="4"/>
  <c r="I20" i="4"/>
  <c r="H20" i="4"/>
  <c r="G20" i="4"/>
  <c r="F20" i="4"/>
  <c r="E20" i="4"/>
  <c r="D20" i="4"/>
  <c r="I11" i="4"/>
  <c r="H11" i="4"/>
  <c r="G11" i="4"/>
  <c r="F11" i="4"/>
  <c r="E11" i="4"/>
  <c r="D11" i="4"/>
  <c r="D14" i="4" s="1"/>
  <c r="E8" i="4" s="1"/>
  <c r="E65" i="4" l="1"/>
  <c r="D49" i="4"/>
  <c r="E14" i="4"/>
  <c r="F8" i="4" s="1"/>
  <c r="F14" i="4" s="1"/>
  <c r="G8" i="4" s="1"/>
  <c r="G14" i="4" s="1"/>
  <c r="H8" i="4" s="1"/>
  <c r="H14" i="4" s="1"/>
  <c r="I8" i="4" s="1"/>
  <c r="I14" i="4" s="1"/>
  <c r="H49" i="4"/>
  <c r="G65" i="4"/>
  <c r="F49" i="4"/>
  <c r="H65" i="4"/>
  <c r="I65" i="4"/>
  <c r="E49" i="4"/>
  <c r="G49" i="4"/>
  <c r="I49" i="4"/>
  <c r="E50" i="4" l="1"/>
  <c r="I50" i="4"/>
  <c r="G50" i="4"/>
  <c r="F50" i="4"/>
  <c r="H50" i="4"/>
</calcChain>
</file>

<file path=xl/sharedStrings.xml><?xml version="1.0" encoding="utf-8"?>
<sst xmlns="http://schemas.openxmlformats.org/spreadsheetml/2006/main" count="60" uniqueCount="52">
  <si>
    <t>Banca Comercial</t>
  </si>
  <si>
    <t>Banca de Desarrollo</t>
  </si>
  <si>
    <t>Proveedores y Contratistas</t>
  </si>
  <si>
    <t>2° Trim.</t>
  </si>
  <si>
    <t>3er. Trim.</t>
  </si>
  <si>
    <t>1er. Trim.</t>
  </si>
  <si>
    <t>Organismos</t>
  </si>
  <si>
    <t>Contrataciones</t>
  </si>
  <si>
    <t>Amortizaciones</t>
  </si>
  <si>
    <t>Saldo Inicial</t>
  </si>
  <si>
    <t>Endeudamiento neto</t>
  </si>
  <si>
    <t>Mercado de Valores</t>
  </si>
  <si>
    <t xml:space="preserve">Total </t>
  </si>
  <si>
    <t>Intereses Cubiertos de la Deuda Pública Consolidada</t>
  </si>
  <si>
    <t>Total</t>
  </si>
  <si>
    <t>Evolución del Saldo de la Deuda Pública Consolidada</t>
  </si>
  <si>
    <t>DEUDA PÚBLICA CONSOLIDADA DEL GOBIERNO DEL ESTADO DE MEXICO</t>
  </si>
  <si>
    <t>Estructura de la Deuda Pública Consolidada</t>
  </si>
  <si>
    <t>Variación</t>
  </si>
  <si>
    <t>Corto Plazo</t>
  </si>
  <si>
    <t>Largo Plazo</t>
  </si>
  <si>
    <t>NOTA:</t>
  </si>
  <si>
    <t>Directa</t>
  </si>
  <si>
    <t>Contingente</t>
  </si>
  <si>
    <t xml:space="preserve"> -HSBC</t>
  </si>
  <si>
    <t xml:space="preserve"> - Contratistas Sector Central</t>
  </si>
  <si>
    <t xml:space="preserve"> -Bancomer</t>
  </si>
  <si>
    <t xml:space="preserve"> -Banamex</t>
  </si>
  <si>
    <t xml:space="preserve"> -Santander</t>
  </si>
  <si>
    <t xml:space="preserve"> -Interacciones</t>
  </si>
  <si>
    <t xml:space="preserve"> -Banorte</t>
  </si>
  <si>
    <t xml:space="preserve"> -Inbursa</t>
  </si>
  <si>
    <t xml:space="preserve"> -Multiva</t>
  </si>
  <si>
    <t>Contratistas y Proveedores</t>
  </si>
  <si>
    <t xml:space="preserve"> -Dexia Crédito Local</t>
  </si>
  <si>
    <t xml:space="preserve"> -Banco del Bajío</t>
  </si>
  <si>
    <t xml:space="preserve"> - Cert. Bursátiles</t>
  </si>
  <si>
    <t xml:space="preserve"> -</t>
  </si>
  <si>
    <t xml:space="preserve"> - Contratistas Organismos Aux. Avalados</t>
  </si>
  <si>
    <r>
      <t xml:space="preserve"> (Millones de Pesos) </t>
    </r>
    <r>
      <rPr>
        <b/>
        <vertAlign val="superscript"/>
        <sz val="9"/>
        <color theme="1"/>
        <rFont val="Cambria"/>
        <family val="1"/>
        <scheme val="major"/>
      </rPr>
      <t xml:space="preserve">1_/ </t>
    </r>
  </si>
  <si>
    <t xml:space="preserve"> -Banobras </t>
  </si>
  <si>
    <r>
      <t xml:space="preserve">2019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vertAlign val="superscript"/>
        <sz val="9"/>
        <color theme="1"/>
        <rFont val="Calibri"/>
        <family val="2"/>
        <scheme val="minor"/>
      </rPr>
      <t>_/</t>
    </r>
  </si>
  <si>
    <t>3_/</t>
  </si>
  <si>
    <r>
      <t>4° Trim.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</si>
  <si>
    <t xml:space="preserve"> 1_/ Cifras de Cuenta Pública 2011-2018.</t>
  </si>
  <si>
    <t xml:space="preserve"> 3_/ Las Contrataciones y Amortizaciones fueron realizadas al amparo del Decreto Número 318, publicado en el Periodico Oficial el 10 de agosto de 2018; por el que se autorizó la Reestructura o Refinanciamiento de la Deuda Pública Estatal, efectiva el 1 de noviembre de 2018.</t>
  </si>
  <si>
    <t>Saldo de los Créditos</t>
  </si>
  <si>
    <t>Saldo de Deuda Pública</t>
  </si>
  <si>
    <t>Otros</t>
  </si>
  <si>
    <t xml:space="preserve"> 2_/ Cifras Preliminares 2019 4T.</t>
  </si>
  <si>
    <t xml:space="preserve"> 4_/ Datos proporcionados por la Dirección General Adjunta Fiduciaria de BANOBRAS, S.N.C.</t>
  </si>
  <si>
    <r>
      <t xml:space="preserve">Bono cupón cero </t>
    </r>
    <r>
      <rPr>
        <b/>
        <vertAlign val="superscript"/>
        <sz val="11"/>
        <color theme="1"/>
        <rFont val="Calibri"/>
        <family val="2"/>
        <scheme val="minor"/>
      </rPr>
      <t>4_/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</si>
</sst>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#,##0.0_ ;[Red]\-#,##0.0\ "/>
    <numFmt numFmtId="166" formatCode="_(&quot;$&quot;* #,##0_);_(&quot;$&quot;* \(#,##0\);_(&quot;$&quot;* &quot;-&quot;_);_(@_)"/>
    <numFmt numFmtId="167" formatCode="_(* #,##0_);_(* \(#,##0\);_(* &quot;-&quot;_);_(@_)"/>
    <numFmt numFmtId="168" formatCode="_-[$€-2]* #,##0.00_-;\-[$€-2]* #,##0.00_-;_-[$€-2]* &quot;-&quot;??_-"/>
    <numFmt numFmtId="169" formatCode="_-* #,##0.0_-;\-* #,##0.0_-;_-* &quot;-&quot;??_-;_-@_-"/>
    <numFmt numFmtId="170" formatCode="#,##0.00000000"/>
    <numFmt numFmtId="171" formatCode="#,##0.0000000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9"/>
      <color theme="1"/>
      <name val="Cambria"/>
      <family val="1"/>
      <scheme val="major"/>
    </font>
    <font>
      <b/>
      <vertAlign val="superscript"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7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12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7" fillId="5" borderId="0" applyNumberFormat="0" applyBorder="0" applyAlignment="0" applyProtection="0"/>
    <xf numFmtId="0" fontId="15" fillId="22" borderId="24" applyNumberFormat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16" fillId="0" borderId="27" applyNumberFormat="0" applyFill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2" borderId="28" applyNumberFormat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6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0" fillId="0" borderId="10" xfId="0" applyBorder="1"/>
    <xf numFmtId="0" fontId="2" fillId="0" borderId="1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0" xfId="0" applyFont="1" applyBorder="1"/>
    <xf numFmtId="164" fontId="0" fillId="0" borderId="11" xfId="0" applyNumberFormat="1" applyBorder="1"/>
    <xf numFmtId="164" fontId="2" fillId="0" borderId="0" xfId="0" applyNumberFormat="1" applyFont="1"/>
    <xf numFmtId="164" fontId="2" fillId="0" borderId="11" xfId="0" applyNumberFormat="1" applyFont="1" applyBorder="1"/>
    <xf numFmtId="165" fontId="0" fillId="0" borderId="0" xfId="0" applyNumberFormat="1"/>
    <xf numFmtId="165" fontId="0" fillId="0" borderId="11" xfId="0" applyNumberFormat="1" applyBorder="1"/>
    <xf numFmtId="0" fontId="0" fillId="0" borderId="11" xfId="0" applyBorder="1"/>
    <xf numFmtId="164" fontId="2" fillId="0" borderId="0" xfId="1" applyNumberFormat="1" applyFont="1" applyAlignment="1">
      <alignment vertical="center"/>
    </xf>
    <xf numFmtId="164" fontId="2" fillId="0" borderId="11" xfId="1" applyNumberFormat="1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8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0" xfId="0" applyFont="1"/>
    <xf numFmtId="0" fontId="2" fillId="2" borderId="1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164" fontId="1" fillId="2" borderId="0" xfId="1" applyNumberFormat="1" applyFill="1" applyAlignment="1">
      <alignment vertical="center"/>
    </xf>
    <xf numFmtId="164" fontId="1" fillId="2" borderId="11" xfId="1" applyNumberFormat="1" applyFill="1" applyBorder="1" applyAlignment="1">
      <alignment vertical="center"/>
    </xf>
    <xf numFmtId="0" fontId="0" fillId="0" borderId="15" xfId="0" applyBorder="1"/>
    <xf numFmtId="169" fontId="2" fillId="0" borderId="15" xfId="1" applyNumberFormat="1" applyFont="1" applyBorder="1"/>
    <xf numFmtId="169" fontId="2" fillId="0" borderId="0" xfId="1" applyNumberFormat="1" applyFont="1"/>
    <xf numFmtId="169" fontId="0" fillId="0" borderId="15" xfId="1" applyNumberFormat="1" applyFont="1" applyBorder="1"/>
    <xf numFmtId="169" fontId="0" fillId="0" borderId="15" xfId="0" applyNumberFormat="1" applyBorder="1"/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11" xfId="0" applyNumberFormat="1" applyBorder="1" applyAlignment="1">
      <alignment vertical="center"/>
    </xf>
    <xf numFmtId="0" fontId="2" fillId="0" borderId="16" xfId="0" applyFont="1" applyBorder="1" applyAlignment="1">
      <alignment horizontal="right"/>
    </xf>
    <xf numFmtId="169" fontId="0" fillId="0" borderId="0" xfId="1" applyNumberFormat="1" applyFont="1"/>
    <xf numFmtId="169" fontId="0" fillId="0" borderId="0" xfId="0" applyNumberFormat="1"/>
    <xf numFmtId="169" fontId="0" fillId="0" borderId="11" xfId="0" applyNumberFormat="1" applyBorder="1"/>
    <xf numFmtId="169" fontId="0" fillId="0" borderId="11" xfId="1" applyNumberFormat="1" applyFont="1" applyBorder="1"/>
    <xf numFmtId="169" fontId="2" fillId="0" borderId="11" xfId="1" applyNumberFormat="1" applyFont="1" applyBorder="1"/>
    <xf numFmtId="0" fontId="0" fillId="0" borderId="16" xfId="0" applyBorder="1"/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 wrapText="1"/>
    </xf>
    <xf numFmtId="164" fontId="1" fillId="2" borderId="13" xfId="1" applyNumberFormat="1" applyFill="1" applyBorder="1" applyAlignment="1">
      <alignment vertical="center"/>
    </xf>
    <xf numFmtId="164" fontId="1" fillId="2" borderId="14" xfId="1" applyNumberFormat="1" applyFill="1" applyBorder="1" applyAlignment="1">
      <alignment vertical="center"/>
    </xf>
    <xf numFmtId="0" fontId="3" fillId="0" borderId="10" xfId="0" applyFont="1" applyBorder="1"/>
    <xf numFmtId="169" fontId="2" fillId="0" borderId="11" xfId="1" applyNumberFormat="1" applyFont="1" applyBorder="1" applyAlignment="1">
      <alignment horizontal="center" vertical="center"/>
    </xf>
    <xf numFmtId="169" fontId="0" fillId="0" borderId="0" xfId="1" applyNumberFormat="1" applyFont="1" applyAlignment="1">
      <alignment horizontal="center"/>
    </xf>
    <xf numFmtId="43" fontId="0" fillId="0" borderId="0" xfId="1" applyFont="1"/>
    <xf numFmtId="164" fontId="0" fillId="2" borderId="0" xfId="1" applyNumberFormat="1" applyFont="1" applyFill="1" applyAlignment="1">
      <alignment vertical="center"/>
    </xf>
    <xf numFmtId="164" fontId="0" fillId="2" borderId="13" xfId="1" applyNumberFormat="1" applyFont="1" applyFill="1" applyBorder="1" applyAlignment="1">
      <alignment vertical="center"/>
    </xf>
    <xf numFmtId="169" fontId="0" fillId="0" borderId="16" xfId="0" applyNumberFormat="1" applyBorder="1"/>
    <xf numFmtId="0" fontId="2" fillId="0" borderId="16" xfId="0" applyFont="1" applyBorder="1"/>
    <xf numFmtId="0" fontId="2" fillId="0" borderId="15" xfId="0" applyFont="1" applyBorder="1"/>
    <xf numFmtId="0" fontId="2" fillId="0" borderId="17" xfId="0" applyFont="1" applyBorder="1" applyAlignment="1">
      <alignment horizontal="center" vertical="center"/>
    </xf>
    <xf numFmtId="169" fontId="2" fillId="0" borderId="16" xfId="1" applyNumberFormat="1" applyFont="1" applyBorder="1"/>
    <xf numFmtId="43" fontId="0" fillId="0" borderId="0" xfId="0" applyNumberFormat="1"/>
    <xf numFmtId="169" fontId="1" fillId="2" borderId="0" xfId="1" applyNumberFormat="1" applyFill="1" applyAlignment="1">
      <alignment vertical="center"/>
    </xf>
    <xf numFmtId="0" fontId="11" fillId="3" borderId="0" xfId="0" applyFont="1" applyFill="1" applyAlignment="1">
      <alignment horizontal="right" vertical="center"/>
    </xf>
    <xf numFmtId="164" fontId="2" fillId="0" borderId="12" xfId="0" applyNumberFormat="1" applyFont="1" applyBorder="1" applyAlignment="1">
      <alignment vertical="center"/>
    </xf>
    <xf numFmtId="170" fontId="0" fillId="0" borderId="0" xfId="0" applyNumberFormat="1"/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0" fillId="2" borderId="0" xfId="1" applyNumberFormat="1" applyFont="1" applyFill="1" applyAlignment="1">
      <alignment vertical="center"/>
    </xf>
    <xf numFmtId="0" fontId="25" fillId="0" borderId="9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5" xfId="1" applyNumberFormat="1" applyFont="1" applyBorder="1"/>
    <xf numFmtId="164" fontId="2" fillId="0" borderId="17" xfId="1" applyNumberFormat="1" applyFont="1" applyBorder="1"/>
    <xf numFmtId="164" fontId="0" fillId="0" borderId="0" xfId="1" applyNumberFormat="1" applyFont="1"/>
    <xf numFmtId="164" fontId="0" fillId="0" borderId="11" xfId="1" applyNumberFormat="1" applyFont="1" applyBorder="1"/>
    <xf numFmtId="164" fontId="0" fillId="0" borderId="0" xfId="0" applyNumberFormat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2" fillId="0" borderId="0" xfId="1" applyNumberFormat="1" applyFont="1"/>
    <xf numFmtId="164" fontId="0" fillId="0" borderId="11" xfId="0" applyNumberFormat="1" applyBorder="1" applyAlignment="1">
      <alignment vertical="center"/>
    </xf>
    <xf numFmtId="164" fontId="0" fillId="2" borderId="11" xfId="1" applyNumberFormat="1" applyFont="1" applyFill="1" applyBorder="1" applyAlignment="1">
      <alignment vertical="center"/>
    </xf>
    <xf numFmtId="171" fontId="0" fillId="0" borderId="0" xfId="0" applyNumberFormat="1"/>
    <xf numFmtId="164" fontId="27" fillId="0" borderId="11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169" fontId="2" fillId="0" borderId="13" xfId="0" applyNumberFormat="1" applyFont="1" applyBorder="1" applyAlignment="1">
      <alignment vertical="center"/>
    </xf>
    <xf numFmtId="169" fontId="0" fillId="0" borderId="15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2" borderId="21" xfId="0" applyFont="1" applyFill="1" applyBorder="1" applyAlignment="1">
      <alignment horizontal="center" vertical="center" wrapText="1"/>
    </xf>
    <xf numFmtId="169" fontId="0" fillId="0" borderId="11" xfId="1" applyNumberFormat="1" applyFont="1" applyBorder="1" applyAlignment="1">
      <alignment horizontal="center"/>
    </xf>
    <xf numFmtId="169" fontId="0" fillId="0" borderId="17" xfId="1" applyNumberFormat="1" applyFont="1" applyBorder="1" applyAlignment="1">
      <alignment horizontal="center"/>
    </xf>
  </cellXfs>
  <cellStyles count="155">
    <cellStyle name="20% - Accent1" xfId="10"/>
    <cellStyle name="20% - Accent1 2" xfId="85"/>
    <cellStyle name="20% - Accent2" xfId="11"/>
    <cellStyle name="20% - Accent2 2" xfId="86"/>
    <cellStyle name="20% - Accent3" xfId="12"/>
    <cellStyle name="20% - Accent3 2" xfId="87"/>
    <cellStyle name="20% - Accent4" xfId="13"/>
    <cellStyle name="20% - Accent4 2" xfId="88"/>
    <cellStyle name="20% - Accent5" xfId="14"/>
    <cellStyle name="20% - Accent5 2" xfId="89"/>
    <cellStyle name="20% - Accent6" xfId="15"/>
    <cellStyle name="20% - Accent6 2" xfId="90"/>
    <cellStyle name="40% - Accent1" xfId="16"/>
    <cellStyle name="40% - Accent1 2" xfId="91"/>
    <cellStyle name="40% - Accent2" xfId="17"/>
    <cellStyle name="40% - Accent2 2" xfId="92"/>
    <cellStyle name="40% - Accent3" xfId="18"/>
    <cellStyle name="40% - Accent3 2" xfId="93"/>
    <cellStyle name="40% - Accent4" xfId="19"/>
    <cellStyle name="40% - Accent4 2" xfId="94"/>
    <cellStyle name="40% - Accent5" xfId="20"/>
    <cellStyle name="40% - Accent5 2" xfId="95"/>
    <cellStyle name="40% - Accent6" xfId="21"/>
    <cellStyle name="40% - Accent6 2" xfId="96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omma [0]" xfId="3"/>
    <cellStyle name="Comma [0] 2" xfId="36"/>
    <cellStyle name="Currency [0]" xfId="4"/>
    <cellStyle name="Currency [0] 2" xfId="37"/>
    <cellStyle name="Euro" xfId="5"/>
    <cellStyle name="Explanatory Text" xfId="38"/>
    <cellStyle name="Heading 1" xfId="39"/>
    <cellStyle name="Heading 2" xfId="40"/>
    <cellStyle name="Heading 3" xfId="41"/>
    <cellStyle name="Millares" xfId="1" builtinId="3"/>
    <cellStyle name="Millares 10" xfId="43"/>
    <cellStyle name="Millares 10 2" xfId="97"/>
    <cellStyle name="Millares 10 2 2" xfId="143"/>
    <cellStyle name="Millares 10 3" xfId="130"/>
    <cellStyle name="Millares 11" xfId="44"/>
    <cellStyle name="Millares 11 2" xfId="98"/>
    <cellStyle name="Millares 11 2 2" xfId="144"/>
    <cellStyle name="Millares 11 3" xfId="131"/>
    <cellStyle name="Millares 12" xfId="45"/>
    <cellStyle name="Millares 12 2" xfId="99"/>
    <cellStyle name="Millares 12 2 2" xfId="145"/>
    <cellStyle name="Millares 12 3" xfId="132"/>
    <cellStyle name="Millares 13" xfId="46"/>
    <cellStyle name="Millares 13 2" xfId="133"/>
    <cellStyle name="Millares 14" xfId="77"/>
    <cellStyle name="Millares 14 2" xfId="125"/>
    <cellStyle name="Millares 15" xfId="78"/>
    <cellStyle name="Millares 16" xfId="79"/>
    <cellStyle name="Millares 17" xfId="80"/>
    <cellStyle name="Millares 18" xfId="81"/>
    <cellStyle name="Millares 19" xfId="83"/>
    <cellStyle name="Millares 19 2" xfId="127"/>
    <cellStyle name="Millares 19 2 2" xfId="154"/>
    <cellStyle name="Millares 19 3" xfId="142"/>
    <cellStyle name="Millares 2" xfId="6"/>
    <cellStyle name="Millares 2 2" xfId="100"/>
    <cellStyle name="Millares 2 2 2" xfId="146"/>
    <cellStyle name="Millares 2 3" xfId="47"/>
    <cellStyle name="Millares 2 4" xfId="134"/>
    <cellStyle name="Millares 20" xfId="42"/>
    <cellStyle name="Millares 21" xfId="129"/>
    <cellStyle name="Millares 3" xfId="48"/>
    <cellStyle name="Millares 3 2" xfId="101"/>
    <cellStyle name="Millares 3 2 2" xfId="147"/>
    <cellStyle name="Millares 3 3" xfId="135"/>
    <cellStyle name="Millares 4" xfId="49"/>
    <cellStyle name="Millares 4 2" xfId="102"/>
    <cellStyle name="Millares 4 2 2" xfId="148"/>
    <cellStyle name="Millares 4 3" xfId="136"/>
    <cellStyle name="Millares 5" xfId="50"/>
    <cellStyle name="Millares 5 2" xfId="103"/>
    <cellStyle name="Millares 5 2 2" xfId="149"/>
    <cellStyle name="Millares 5 3" xfId="137"/>
    <cellStyle name="Millares 6" xfId="51"/>
    <cellStyle name="Millares 6 2" xfId="104"/>
    <cellStyle name="Millares 6 2 2" xfId="150"/>
    <cellStyle name="Millares 6 3" xfId="138"/>
    <cellStyle name="Millares 7" xfId="52"/>
    <cellStyle name="Millares 7 2" xfId="105"/>
    <cellStyle name="Millares 7 2 2" xfId="151"/>
    <cellStyle name="Millares 7 3" xfId="139"/>
    <cellStyle name="Millares 8" xfId="53"/>
    <cellStyle name="Millares 8 2" xfId="106"/>
    <cellStyle name="Millares 8 2 2" xfId="152"/>
    <cellStyle name="Millares 8 3" xfId="140"/>
    <cellStyle name="Millares 9" xfId="54"/>
    <cellStyle name="Millares 9 2" xfId="107"/>
    <cellStyle name="Millares 9 2 2" xfId="153"/>
    <cellStyle name="Millares 9 3" xfId="141"/>
    <cellStyle name="Neutral 2" xfId="55"/>
    <cellStyle name="Normal" xfId="0" builtinId="0"/>
    <cellStyle name="Normal 10" xfId="56"/>
    <cellStyle name="Normal 10 2" xfId="108"/>
    <cellStyle name="Normal 11" xfId="57"/>
    <cellStyle name="Normal 11 2" xfId="109"/>
    <cellStyle name="Normal 12" xfId="58"/>
    <cellStyle name="Normal 12 2" xfId="110"/>
    <cellStyle name="Normal 13" xfId="59"/>
    <cellStyle name="Normal 13 2" xfId="111"/>
    <cellStyle name="Normal 14" xfId="60"/>
    <cellStyle name="Normal 14 2" xfId="112"/>
    <cellStyle name="Normal 15" xfId="61"/>
    <cellStyle name="Normal 15 2" xfId="113"/>
    <cellStyle name="Normal 16" xfId="62"/>
    <cellStyle name="Normal 16 2" xfId="114"/>
    <cellStyle name="Normal 17" xfId="63"/>
    <cellStyle name="Normal 17 2" xfId="115"/>
    <cellStyle name="Normal 18" xfId="64"/>
    <cellStyle name="Normal 18 2" xfId="116"/>
    <cellStyle name="Normal 19" xfId="76"/>
    <cellStyle name="Normal 2" xfId="2"/>
    <cellStyle name="Normal 2 2" xfId="117"/>
    <cellStyle name="Normal 20" xfId="82"/>
    <cellStyle name="Normal 20 2" xfId="126"/>
    <cellStyle name="Normal 21" xfId="9"/>
    <cellStyle name="Normal 22" xfId="128"/>
    <cellStyle name="Normal 3" xfId="65"/>
    <cellStyle name="Normal 3 2" xfId="118"/>
    <cellStyle name="Normal 4" xfId="66"/>
    <cellStyle name="Normal 4 2" xfId="119"/>
    <cellStyle name="Normal 5" xfId="67"/>
    <cellStyle name="Normal 5 2" xfId="120"/>
    <cellStyle name="Normal 6" xfId="68"/>
    <cellStyle name="Normal 6 2" xfId="121"/>
    <cellStyle name="Normal 7" xfId="69"/>
    <cellStyle name="Normal 7 2" xfId="122"/>
    <cellStyle name="Normal 8" xfId="70"/>
    <cellStyle name="Normal 8 2" xfId="123"/>
    <cellStyle name="Normal 9" xfId="71"/>
    <cellStyle name="Normal 9 2" xfId="124"/>
    <cellStyle name="Normaᗬ_Hoja1 (7)" xfId="7"/>
    <cellStyle name="Output" xfId="72"/>
    <cellStyle name="Porcentaje 2" xfId="84"/>
    <cellStyle name="Porcentual 2" xfId="73"/>
    <cellStyle name="þ_x001d_ð _x000c_);ð_x000c__x001c_;U_x0001_&gt;_x0006_ã;_x0007__x0001__x0001_" xfId="8"/>
    <cellStyle name="Title" xfId="74"/>
    <cellStyle name="Total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Z73"/>
  <sheetViews>
    <sheetView showGridLines="0" tabSelected="1" topLeftCell="B1" zoomScale="115" zoomScaleNormal="115" workbookViewId="0">
      <selection activeCell="B1" sqref="B1"/>
    </sheetView>
  </sheetViews>
  <sheetFormatPr baseColWidth="10" defaultRowHeight="15" x14ac:dyDescent="0.25"/>
  <cols>
    <col min="1" max="1" width="0" hidden="1" customWidth="1"/>
    <col min="2" max="2" width="31" customWidth="1"/>
    <col min="3" max="3" width="12" customWidth="1"/>
    <col min="4" max="6" width="13.42578125" hidden="1" customWidth="1"/>
    <col min="7" max="7" width="13" hidden="1" customWidth="1"/>
    <col min="8" max="8" width="14" hidden="1" customWidth="1"/>
    <col min="9" max="9" width="10.140625" hidden="1" customWidth="1"/>
    <col min="10" max="11" width="10.140625" bestFit="1" customWidth="1"/>
    <col min="12" max="13" width="11.28515625" bestFit="1" customWidth="1"/>
    <col min="14" max="17" width="11.28515625" customWidth="1"/>
    <col min="18" max="18" width="2.85546875" customWidth="1"/>
    <col min="19" max="19" width="10.140625" bestFit="1" customWidth="1"/>
    <col min="20" max="20" width="11.28515625" bestFit="1" customWidth="1"/>
    <col min="21" max="21" width="12.7109375" bestFit="1" customWidth="1"/>
    <col min="22" max="22" width="10.140625" bestFit="1" customWidth="1"/>
    <col min="23" max="23" width="16.5703125" bestFit="1" customWidth="1"/>
    <col min="24" max="24" width="18.7109375" bestFit="1" customWidth="1"/>
    <col min="26" max="26" width="16" bestFit="1" customWidth="1"/>
  </cols>
  <sheetData>
    <row r="1" spans="2:26" ht="15.75" thickBot="1" x14ac:dyDescent="0.3"/>
    <row r="2" spans="2:26" ht="19.5" thickBot="1" x14ac:dyDescent="0.35">
      <c r="B2" s="96" t="s">
        <v>16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/>
    </row>
    <row r="3" spans="2:26" ht="15.75" thickBot="1" x14ac:dyDescent="0.3">
      <c r="B3" s="7"/>
      <c r="D3" s="99" t="s">
        <v>39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00"/>
    </row>
    <row r="4" spans="2:26" ht="17.25" x14ac:dyDescent="0.25">
      <c r="B4" s="7"/>
      <c r="D4" s="101">
        <v>2005</v>
      </c>
      <c r="E4" s="103">
        <v>2006</v>
      </c>
      <c r="F4" s="103">
        <v>2007</v>
      </c>
      <c r="G4" s="103">
        <v>2008</v>
      </c>
      <c r="H4" s="103">
        <v>2009</v>
      </c>
      <c r="I4" s="103">
        <v>2010</v>
      </c>
      <c r="J4" s="103">
        <v>2011</v>
      </c>
      <c r="K4" s="105">
        <v>2012</v>
      </c>
      <c r="L4" s="105">
        <v>2013</v>
      </c>
      <c r="M4" s="105">
        <v>2014</v>
      </c>
      <c r="N4" s="105">
        <v>2015</v>
      </c>
      <c r="O4" s="105">
        <v>2016</v>
      </c>
      <c r="P4" s="105">
        <v>2017</v>
      </c>
      <c r="Q4" s="105">
        <v>2018</v>
      </c>
      <c r="R4" s="76"/>
      <c r="S4" s="107" t="s">
        <v>41</v>
      </c>
      <c r="T4" s="108"/>
      <c r="U4" s="108"/>
      <c r="V4" s="109"/>
    </row>
    <row r="5" spans="2:26" ht="18" thickBot="1" x14ac:dyDescent="0.3">
      <c r="B5" s="7"/>
      <c r="D5" s="102"/>
      <c r="E5" s="104"/>
      <c r="F5" s="104"/>
      <c r="G5" s="104"/>
      <c r="H5" s="104"/>
      <c r="I5" s="104"/>
      <c r="J5" s="104"/>
      <c r="K5" s="106"/>
      <c r="L5" s="106"/>
      <c r="M5" s="106"/>
      <c r="N5" s="106"/>
      <c r="O5" s="106">
        <v>2016</v>
      </c>
      <c r="P5" s="106">
        <v>2016</v>
      </c>
      <c r="Q5" s="106">
        <v>2016</v>
      </c>
      <c r="R5" s="52"/>
      <c r="S5" s="51" t="s">
        <v>5</v>
      </c>
      <c r="T5" s="1" t="s">
        <v>3</v>
      </c>
      <c r="U5" s="1" t="s">
        <v>4</v>
      </c>
      <c r="V5" s="2" t="s">
        <v>43</v>
      </c>
    </row>
    <row r="6" spans="2:26" ht="14.25" customHeight="1" x14ac:dyDescent="0.25">
      <c r="B6" s="8"/>
      <c r="C6" s="2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0"/>
      <c r="S6" s="9"/>
      <c r="T6" s="9"/>
      <c r="U6" s="9"/>
      <c r="V6" s="10"/>
    </row>
    <row r="7" spans="2:26" ht="18.75" x14ac:dyDescent="0.3">
      <c r="B7" s="57" t="s">
        <v>15</v>
      </c>
      <c r="C7" s="2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2"/>
      <c r="S7" s="6"/>
      <c r="T7" s="6"/>
      <c r="U7" s="6"/>
      <c r="V7" s="12"/>
    </row>
    <row r="8" spans="2:26" x14ac:dyDescent="0.25">
      <c r="B8" s="11" t="s">
        <v>9</v>
      </c>
      <c r="C8" s="24"/>
      <c r="D8" s="13">
        <v>29874.6914</v>
      </c>
      <c r="E8" s="13">
        <f>+D14</f>
        <v>29886.11802374</v>
      </c>
      <c r="F8" s="13">
        <f t="shared" ref="F8:I8" si="0">+E14</f>
        <v>29480.265934179999</v>
      </c>
      <c r="G8" s="13">
        <f t="shared" si="0"/>
        <v>29107.890127449999</v>
      </c>
      <c r="H8" s="13">
        <f t="shared" si="0"/>
        <v>28867.006517489997</v>
      </c>
      <c r="I8" s="13">
        <f t="shared" si="0"/>
        <v>28810.686773609996</v>
      </c>
      <c r="J8" s="13">
        <v>28697.143441849996</v>
      </c>
      <c r="K8" s="13">
        <v>28271.486348549995</v>
      </c>
      <c r="L8" s="13">
        <v>32725.734048549995</v>
      </c>
      <c r="M8" s="13">
        <v>32600.252558239994</v>
      </c>
      <c r="N8" s="13">
        <v>32258.925815599992</v>
      </c>
      <c r="O8" s="13">
        <v>35125.242828539995</v>
      </c>
      <c r="P8" s="13">
        <v>36179.393944659998</v>
      </c>
      <c r="Q8" s="13">
        <v>39237.28253823</v>
      </c>
      <c r="R8" s="14"/>
      <c r="S8" s="13">
        <v>39968.78253823</v>
      </c>
      <c r="T8" s="33">
        <v>40221.800000000003</v>
      </c>
      <c r="U8" s="33">
        <v>40433.599999999999</v>
      </c>
      <c r="V8" s="49">
        <v>40460.300000000003</v>
      </c>
    </row>
    <row r="9" spans="2:26" ht="17.25" x14ac:dyDescent="0.25">
      <c r="B9" s="7" t="s">
        <v>7</v>
      </c>
      <c r="D9" s="6">
        <v>2543.69473608</v>
      </c>
      <c r="E9" s="6">
        <v>3458.6962344899998</v>
      </c>
      <c r="F9" s="6">
        <v>2048.1483183400001</v>
      </c>
      <c r="G9" s="6">
        <v>2085.67815935</v>
      </c>
      <c r="H9" s="6">
        <v>2500.5580228099998</v>
      </c>
      <c r="I9" s="6">
        <v>2529.5066597599998</v>
      </c>
      <c r="J9" s="6">
        <v>2174.7924804099998</v>
      </c>
      <c r="K9" s="6">
        <v>7110.6836000000003</v>
      </c>
      <c r="L9" s="6">
        <v>1253.72701996</v>
      </c>
      <c r="M9" s="6">
        <v>11330.33102073</v>
      </c>
      <c r="N9" s="6">
        <v>3633.9910138700002</v>
      </c>
      <c r="O9" s="6">
        <v>1934.89575322</v>
      </c>
      <c r="P9" s="6">
        <v>4046.8528070300003</v>
      </c>
      <c r="Q9" s="6">
        <v>37005.9</v>
      </c>
      <c r="R9" s="90" t="s">
        <v>42</v>
      </c>
      <c r="S9" s="6">
        <v>1212.3</v>
      </c>
      <c r="T9" s="45">
        <v>285.5</v>
      </c>
      <c r="U9" s="45">
        <v>104.7</v>
      </c>
      <c r="V9" s="48">
        <v>1500</v>
      </c>
      <c r="W9" s="60"/>
      <c r="X9" s="5"/>
      <c r="Z9" s="68"/>
    </row>
    <row r="10" spans="2:26" ht="17.25" x14ac:dyDescent="0.25">
      <c r="B10" s="7" t="s">
        <v>8</v>
      </c>
      <c r="D10" s="6">
        <v>2532.2681123399998</v>
      </c>
      <c r="E10" s="6">
        <v>3864.5483240499998</v>
      </c>
      <c r="F10" s="6">
        <v>2420.5241250700001</v>
      </c>
      <c r="G10" s="6">
        <v>2326.5617693099998</v>
      </c>
      <c r="H10" s="6">
        <v>2556.87776669</v>
      </c>
      <c r="I10" s="6">
        <v>2643.0499915199998</v>
      </c>
      <c r="J10" s="6">
        <v>2600.4495737100001</v>
      </c>
      <c r="K10" s="6">
        <v>2656.4358999999999</v>
      </c>
      <c r="L10" s="6">
        <v>1379.2085102699998</v>
      </c>
      <c r="M10" s="6">
        <v>11671.65776337</v>
      </c>
      <c r="N10" s="6">
        <v>767.67400093000003</v>
      </c>
      <c r="O10" s="6">
        <v>880.74463709999986</v>
      </c>
      <c r="P10" s="6">
        <v>988.96421346</v>
      </c>
      <c r="Q10" s="6">
        <v>36274.400000000001</v>
      </c>
      <c r="R10" s="90" t="s">
        <v>42</v>
      </c>
      <c r="S10" s="6">
        <v>959.4</v>
      </c>
      <c r="T10" s="45">
        <v>73.7</v>
      </c>
      <c r="U10" s="45">
        <v>78</v>
      </c>
      <c r="V10" s="48">
        <v>79.8</v>
      </c>
      <c r="W10" s="60"/>
      <c r="X10" s="5"/>
    </row>
    <row r="11" spans="2:26" x14ac:dyDescent="0.25">
      <c r="B11" s="7" t="s">
        <v>10</v>
      </c>
      <c r="D11" s="15">
        <f>+D9-D10</f>
        <v>11.426623740000196</v>
      </c>
      <c r="E11" s="15">
        <f t="shared" ref="E11:I11" si="1">+E9-E10</f>
        <v>-405.85208955999997</v>
      </c>
      <c r="F11" s="15">
        <f t="shared" si="1"/>
        <v>-372.37580673000002</v>
      </c>
      <c r="G11" s="15">
        <f t="shared" si="1"/>
        <v>-240.88360995999983</v>
      </c>
      <c r="H11" s="15">
        <f t="shared" si="1"/>
        <v>-56.31974388000026</v>
      </c>
      <c r="I11" s="15">
        <f t="shared" si="1"/>
        <v>-113.54333176</v>
      </c>
      <c r="J11" s="15">
        <v>-425.65709330000027</v>
      </c>
      <c r="K11" s="15">
        <v>4454.2476999999999</v>
      </c>
      <c r="L11" s="15">
        <v>-125.4814903099998</v>
      </c>
      <c r="M11" s="15">
        <v>-341.32674263999979</v>
      </c>
      <c r="N11" s="15">
        <v>2866.31701294</v>
      </c>
      <c r="O11" s="15">
        <v>1054.1511161200001</v>
      </c>
      <c r="P11" s="15">
        <v>3057.8885935700005</v>
      </c>
      <c r="Q11" s="15">
        <v>731.5</v>
      </c>
      <c r="R11" s="16"/>
      <c r="S11" s="15">
        <v>253</v>
      </c>
      <c r="T11" s="46">
        <v>211.8</v>
      </c>
      <c r="U11" s="46">
        <v>26.7</v>
      </c>
      <c r="V11" s="16">
        <v>1420</v>
      </c>
      <c r="W11" s="6"/>
      <c r="X11" s="15"/>
    </row>
    <row r="12" spans="2:26" x14ac:dyDescent="0.25">
      <c r="B12" s="7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5"/>
      <c r="T12" s="46"/>
      <c r="U12" s="15"/>
      <c r="V12" s="16"/>
      <c r="W12" s="6"/>
      <c r="X12" s="15"/>
    </row>
    <row r="13" spans="2:26" ht="6" customHeight="1" x14ac:dyDescent="0.25">
      <c r="B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2"/>
      <c r="S13" s="6"/>
      <c r="T13" s="45"/>
      <c r="U13" s="60"/>
      <c r="V13" s="48"/>
    </row>
    <row r="14" spans="2:26" ht="25.5" customHeight="1" thickBot="1" x14ac:dyDescent="0.3">
      <c r="B14" s="91" t="s">
        <v>46</v>
      </c>
      <c r="C14" s="37"/>
      <c r="D14" s="38">
        <f t="shared" ref="D14:I14" si="2">+D8+D11</f>
        <v>29886.11802374</v>
      </c>
      <c r="E14" s="38">
        <f t="shared" si="2"/>
        <v>29480.265934179999</v>
      </c>
      <c r="F14" s="38">
        <f t="shared" si="2"/>
        <v>29107.890127449999</v>
      </c>
      <c r="G14" s="38">
        <f t="shared" si="2"/>
        <v>28867.006517489997</v>
      </c>
      <c r="H14" s="38">
        <f t="shared" si="2"/>
        <v>28810.686773609996</v>
      </c>
      <c r="I14" s="38">
        <f t="shared" si="2"/>
        <v>28697.143441849996</v>
      </c>
      <c r="J14" s="38">
        <v>28271.486348549995</v>
      </c>
      <c r="K14" s="38">
        <v>32725.734048549995</v>
      </c>
      <c r="L14" s="38">
        <v>32600.252558239994</v>
      </c>
      <c r="M14" s="38">
        <v>32258.925815599992</v>
      </c>
      <c r="N14" s="38">
        <v>35125.242828539995</v>
      </c>
      <c r="O14" s="38">
        <v>36179.393944659998</v>
      </c>
      <c r="P14" s="38">
        <v>39237.28253823</v>
      </c>
      <c r="Q14" s="38">
        <v>39968.78253823</v>
      </c>
      <c r="R14" s="39"/>
      <c r="S14" s="71">
        <v>40221.78253823</v>
      </c>
      <c r="T14" s="94">
        <v>40433.599999999999</v>
      </c>
      <c r="U14" s="94">
        <v>40460.300000000003</v>
      </c>
      <c r="V14" s="39">
        <v>41880.5</v>
      </c>
      <c r="W14" s="60"/>
      <c r="X14" s="89"/>
    </row>
    <row r="15" spans="2:26" ht="25.5" customHeight="1" x14ac:dyDescent="0.25">
      <c r="B15" s="93" t="s">
        <v>51</v>
      </c>
      <c r="C15" s="91"/>
      <c r="D15" s="92"/>
      <c r="E15" s="92"/>
      <c r="F15" s="92"/>
      <c r="G15" s="92"/>
      <c r="H15" s="92"/>
      <c r="I15" s="92"/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92">
        <v>-998.5</v>
      </c>
      <c r="Q15" s="92">
        <v>-1075.9000000000001</v>
      </c>
      <c r="R15" s="10"/>
      <c r="S15" s="92">
        <v>-1096.2</v>
      </c>
      <c r="T15" s="92">
        <v>-1145.9000000000001</v>
      </c>
      <c r="U15" s="92">
        <v>-1192.3</v>
      </c>
      <c r="V15" s="10">
        <v>-1215.2</v>
      </c>
      <c r="W15" s="60"/>
      <c r="X15" s="89"/>
    </row>
    <row r="16" spans="2:26" ht="25.5" customHeight="1" thickBot="1" x14ac:dyDescent="0.3">
      <c r="B16" s="91" t="s">
        <v>47</v>
      </c>
      <c r="C16" s="37"/>
      <c r="D16" s="38">
        <f t="shared" ref="D16:I16" si="3">+D10+D13</f>
        <v>2532.2681123399998</v>
      </c>
      <c r="E16" s="38">
        <f t="shared" si="3"/>
        <v>3864.5483240499998</v>
      </c>
      <c r="F16" s="38">
        <f t="shared" si="3"/>
        <v>2420.5241250700001</v>
      </c>
      <c r="G16" s="38">
        <f t="shared" si="3"/>
        <v>2326.5617693099998</v>
      </c>
      <c r="H16" s="38">
        <f t="shared" si="3"/>
        <v>2556.87776669</v>
      </c>
      <c r="I16" s="38">
        <f t="shared" si="3"/>
        <v>2643.0499915199998</v>
      </c>
      <c r="J16" s="38">
        <v>28271.486348549995</v>
      </c>
      <c r="K16" s="38">
        <v>32725.734048549995</v>
      </c>
      <c r="L16" s="38">
        <v>32600.252558239994</v>
      </c>
      <c r="M16" s="38">
        <v>32258.925815599992</v>
      </c>
      <c r="N16" s="38">
        <v>35125.242828539995</v>
      </c>
      <c r="O16" s="38">
        <v>36179.393944659998</v>
      </c>
      <c r="P16" s="38">
        <v>38238.699999999997</v>
      </c>
      <c r="Q16" s="38">
        <v>38892.9</v>
      </c>
      <c r="R16" s="39"/>
      <c r="S16" s="71">
        <v>39125.599999999999</v>
      </c>
      <c r="T16" s="38">
        <v>39287.699999999997</v>
      </c>
      <c r="U16" s="38">
        <v>39268</v>
      </c>
      <c r="V16" s="39">
        <v>40665.300000000003</v>
      </c>
      <c r="W16" s="60"/>
      <c r="X16" s="89"/>
    </row>
    <row r="17" spans="2:25" ht="7.5" customHeight="1" x14ac:dyDescent="0.25">
      <c r="B17" s="7"/>
      <c r="R17" s="17"/>
      <c r="T17" s="6"/>
      <c r="U17" s="6"/>
      <c r="V17" s="12"/>
    </row>
    <row r="18" spans="2:25" ht="18.75" x14ac:dyDescent="0.3">
      <c r="B18" s="57" t="s">
        <v>17</v>
      </c>
      <c r="C18" s="2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3"/>
      <c r="S18" s="4"/>
      <c r="T18" s="78"/>
      <c r="U18" s="78"/>
      <c r="V18" s="79"/>
    </row>
    <row r="19" spans="2:25" x14ac:dyDescent="0.25">
      <c r="B19" s="11"/>
      <c r="C19" s="2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3"/>
      <c r="S19" s="4"/>
      <c r="T19" s="78"/>
      <c r="U19" s="78"/>
      <c r="V19" s="79"/>
    </row>
    <row r="20" spans="2:25" x14ac:dyDescent="0.25">
      <c r="B20" s="44" t="s">
        <v>1</v>
      </c>
      <c r="C20" s="31"/>
      <c r="D20" s="32">
        <f>+D22</f>
        <v>13441.17573461</v>
      </c>
      <c r="E20" s="32">
        <f t="shared" ref="E20:I20" si="4">+E22</f>
        <v>13104.56321445</v>
      </c>
      <c r="F20" s="32">
        <f t="shared" si="4"/>
        <v>12736.27110736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v>0</v>
      </c>
      <c r="K20" s="32">
        <v>2032.23950638</v>
      </c>
      <c r="L20" s="32">
        <v>2613.81894238</v>
      </c>
      <c r="M20" s="32">
        <v>2870.0345763800001</v>
      </c>
      <c r="N20" s="32">
        <v>2870.0345763800001</v>
      </c>
      <c r="O20" s="32">
        <v>4770.0345763800005</v>
      </c>
      <c r="P20" s="32">
        <v>6240.5</v>
      </c>
      <c r="Q20" s="32">
        <v>13060.2</v>
      </c>
      <c r="R20" s="53"/>
      <c r="S20" s="32">
        <v>13056.3</v>
      </c>
      <c r="T20" s="80">
        <v>13181</v>
      </c>
      <c r="U20" s="80">
        <v>13280.1</v>
      </c>
      <c r="V20" s="81">
        <v>13275.5</v>
      </c>
    </row>
    <row r="21" spans="2:25" ht="6.75" customHeight="1" x14ac:dyDescent="0.25">
      <c r="B21" s="7"/>
      <c r="D21" s="45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73"/>
      <c r="P21" s="73"/>
      <c r="Q21" s="73"/>
      <c r="R21" s="53"/>
      <c r="S21" s="4"/>
      <c r="T21" s="78"/>
      <c r="U21" s="78"/>
      <c r="V21" s="79"/>
    </row>
    <row r="22" spans="2:25" x14ac:dyDescent="0.25">
      <c r="B22" s="7" t="s">
        <v>40</v>
      </c>
      <c r="D22" s="45">
        <v>13441.17573461</v>
      </c>
      <c r="E22" s="45">
        <v>13104.56321445</v>
      </c>
      <c r="F22" s="46">
        <v>12736.27110736</v>
      </c>
      <c r="G22" s="46">
        <v>0</v>
      </c>
      <c r="H22" s="46">
        <v>0</v>
      </c>
      <c r="I22" s="46">
        <v>0</v>
      </c>
      <c r="J22" s="46">
        <v>0</v>
      </c>
      <c r="K22" s="46">
        <v>2032.23950638</v>
      </c>
      <c r="L22" s="46">
        <v>2613.81894238</v>
      </c>
      <c r="M22" s="46">
        <v>2870.0345763800001</v>
      </c>
      <c r="N22" s="46">
        <v>2870.0345763800001</v>
      </c>
      <c r="O22" s="45">
        <v>4770.0345763800005</v>
      </c>
      <c r="P22" s="45">
        <v>6240.5</v>
      </c>
      <c r="Q22" s="45">
        <v>13060.2</v>
      </c>
      <c r="R22" s="53"/>
      <c r="S22" s="46">
        <v>13056.3</v>
      </c>
      <c r="T22" s="82">
        <v>13181</v>
      </c>
      <c r="U22" s="82">
        <v>13280.1</v>
      </c>
      <c r="V22" s="83">
        <v>13275.5</v>
      </c>
    </row>
    <row r="23" spans="2:25" x14ac:dyDescent="0.25">
      <c r="B23" s="7"/>
      <c r="D23" s="45"/>
      <c r="E23" s="45"/>
      <c r="F23" s="46"/>
      <c r="G23" s="46"/>
      <c r="H23" s="46"/>
      <c r="I23" s="46"/>
      <c r="J23" s="46"/>
      <c r="K23" s="46"/>
      <c r="L23" s="46"/>
      <c r="M23" s="46"/>
      <c r="N23" s="46"/>
      <c r="O23" s="45"/>
      <c r="P23" s="45"/>
      <c r="Q23" s="45"/>
      <c r="R23" s="53"/>
      <c r="S23" s="4"/>
      <c r="T23" s="82"/>
      <c r="U23" s="82"/>
      <c r="V23" s="83"/>
    </row>
    <row r="24" spans="2:25" x14ac:dyDescent="0.25">
      <c r="B24" s="44" t="s">
        <v>0</v>
      </c>
      <c r="C24" s="31"/>
      <c r="D24" s="32">
        <f t="shared" ref="D24:I24" si="5">SUM(D26:D35)</f>
        <v>13904.764839970001</v>
      </c>
      <c r="E24" s="32">
        <f t="shared" si="5"/>
        <v>14747.202657</v>
      </c>
      <c r="F24" s="32">
        <f t="shared" si="5"/>
        <v>14878.699495319997</v>
      </c>
      <c r="G24" s="32">
        <f t="shared" si="5"/>
        <v>27507.639416059996</v>
      </c>
      <c r="H24" s="32">
        <f t="shared" si="5"/>
        <v>27594.626035660003</v>
      </c>
      <c r="I24" s="32">
        <f t="shared" si="5"/>
        <v>28614.643388719996</v>
      </c>
      <c r="J24" s="32">
        <v>28271.486293419999</v>
      </c>
      <c r="K24" s="32">
        <v>30693.494505710001</v>
      </c>
      <c r="L24" s="32">
        <v>29986.433579409997</v>
      </c>
      <c r="M24" s="32">
        <v>29367.128055280002</v>
      </c>
      <c r="N24" s="32">
        <v>32097.019647440004</v>
      </c>
      <c r="O24" s="32">
        <v>31307.599686379999</v>
      </c>
      <c r="P24" s="32">
        <v>32909.821518840021</v>
      </c>
      <c r="Q24" s="32">
        <v>26855.4</v>
      </c>
      <c r="R24" s="49"/>
      <c r="S24" s="32">
        <v>27162.1</v>
      </c>
      <c r="T24" s="80">
        <v>27249.1</v>
      </c>
      <c r="U24" s="80">
        <v>27176.7</v>
      </c>
      <c r="V24" s="81">
        <v>28601.599999999999</v>
      </c>
      <c r="W24" s="68"/>
      <c r="X24" s="86"/>
    </row>
    <row r="25" spans="2:25" ht="6" customHeight="1" x14ac:dyDescent="0.25">
      <c r="B25" s="7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74"/>
      <c r="P25" s="74"/>
      <c r="Q25" s="74"/>
      <c r="R25" s="53"/>
      <c r="S25" s="36"/>
      <c r="T25" s="84"/>
      <c r="U25" s="84"/>
      <c r="V25" s="85"/>
    </row>
    <row r="26" spans="2:25" x14ac:dyDescent="0.25">
      <c r="B26" s="7" t="s">
        <v>26</v>
      </c>
      <c r="D26" s="45">
        <v>5769.8983318999999</v>
      </c>
      <c r="E26" s="45">
        <v>5685.9137707399996</v>
      </c>
      <c r="F26" s="45">
        <v>5590.2041198899997</v>
      </c>
      <c r="G26" s="45">
        <v>5963.80179013</v>
      </c>
      <c r="H26" s="45">
        <v>5896.6391343900004</v>
      </c>
      <c r="I26" s="45">
        <v>5822.4436709499996</v>
      </c>
      <c r="J26" s="45">
        <v>5740.4789729499998</v>
      </c>
      <c r="K26" s="45">
        <v>5649.9314999799999</v>
      </c>
      <c r="L26" s="60">
        <v>5549.9025233700013</v>
      </c>
      <c r="M26" s="60">
        <v>9076.6693135799997</v>
      </c>
      <c r="N26" s="60">
        <v>8912.3458118300005</v>
      </c>
      <c r="O26" s="45">
        <v>8729.3125575600006</v>
      </c>
      <c r="P26" s="45">
        <v>8525.3995631500002</v>
      </c>
      <c r="Q26" s="45">
        <v>9608.7999999999993</v>
      </c>
      <c r="R26" s="58"/>
      <c r="S26" s="59">
        <v>9977.2999999999993</v>
      </c>
      <c r="T26" s="82">
        <v>10128.299999999999</v>
      </c>
      <c r="U26" s="82">
        <v>10122.200000000001</v>
      </c>
      <c r="V26" s="83">
        <v>10865.9</v>
      </c>
    </row>
    <row r="27" spans="2:25" x14ac:dyDescent="0.25">
      <c r="B27" s="7" t="s">
        <v>27</v>
      </c>
      <c r="D27" s="45">
        <v>5424.6260585500004</v>
      </c>
      <c r="E27" s="45">
        <v>5345.7286761400001</v>
      </c>
      <c r="F27" s="45">
        <v>5255.7452810699997</v>
      </c>
      <c r="G27" s="45">
        <v>5165.3293562700001</v>
      </c>
      <c r="H27" s="45">
        <v>5073.8799981900002</v>
      </c>
      <c r="I27" s="45">
        <v>4972.8546973100001</v>
      </c>
      <c r="J27" s="45">
        <v>4861.2507273000001</v>
      </c>
      <c r="K27" s="45">
        <v>4737.9603632300004</v>
      </c>
      <c r="L27" s="60">
        <v>4601.7598869599997</v>
      </c>
      <c r="M27" s="60">
        <v>4451.2974409999997</v>
      </c>
      <c r="N27" s="60">
        <v>7681.5276602500016</v>
      </c>
      <c r="O27" s="45">
        <v>7452.4065511400013</v>
      </c>
      <c r="P27" s="45">
        <v>7198.2874155800018</v>
      </c>
      <c r="Q27" s="45">
        <v>0</v>
      </c>
      <c r="R27" s="58"/>
      <c r="S27" s="59">
        <v>0</v>
      </c>
      <c r="T27" s="59">
        <v>0</v>
      </c>
      <c r="U27" s="59">
        <v>0</v>
      </c>
      <c r="V27" s="113">
        <v>0</v>
      </c>
    </row>
    <row r="28" spans="2:25" x14ac:dyDescent="0.25">
      <c r="B28" s="7" t="s">
        <v>28</v>
      </c>
      <c r="D28" s="45">
        <v>1425.2404495200001</v>
      </c>
      <c r="E28" s="45">
        <v>1404.5113265299999</v>
      </c>
      <c r="F28" s="45">
        <v>1380.8695173000001</v>
      </c>
      <c r="G28" s="45">
        <v>1357.11406726</v>
      </c>
      <c r="H28" s="45">
        <v>1333.08709787</v>
      </c>
      <c r="I28" s="45">
        <v>2307.67798352</v>
      </c>
      <c r="J28" s="45">
        <v>2247.2650789499999</v>
      </c>
      <c r="K28" s="45">
        <v>2179.4131496</v>
      </c>
      <c r="L28" s="60">
        <v>2103.1868423599999</v>
      </c>
      <c r="M28" s="60">
        <v>2017.5308880600001</v>
      </c>
      <c r="N28" s="60">
        <v>1921.2544467499999</v>
      </c>
      <c r="O28" s="45">
        <v>1813.0134063200001</v>
      </c>
      <c r="P28" s="45">
        <v>1691.2903052500003</v>
      </c>
      <c r="Q28" s="45">
        <v>3587.1</v>
      </c>
      <c r="R28" s="58"/>
      <c r="S28" s="59">
        <v>3560.3</v>
      </c>
      <c r="T28" s="82">
        <v>3532.5</v>
      </c>
      <c r="U28" s="82">
        <v>3503.8</v>
      </c>
      <c r="V28" s="83">
        <v>3474.1</v>
      </c>
      <c r="Y28" s="5"/>
    </row>
    <row r="29" spans="2:25" x14ac:dyDescent="0.25">
      <c r="B29" s="7" t="s">
        <v>29</v>
      </c>
      <c r="D29" s="45">
        <v>500</v>
      </c>
      <c r="E29" s="45">
        <v>496.21785255999998</v>
      </c>
      <c r="F29" s="45">
        <v>487.86513400000001</v>
      </c>
      <c r="G29" s="45">
        <v>1065.3064185999999</v>
      </c>
      <c r="H29" s="45">
        <v>1048.5181668800001</v>
      </c>
      <c r="I29" s="45">
        <v>1029.58301474</v>
      </c>
      <c r="J29" s="45">
        <v>1008.22150146</v>
      </c>
      <c r="K29" s="45">
        <v>984.11722384999996</v>
      </c>
      <c r="L29" s="60">
        <v>956.91188878000003</v>
      </c>
      <c r="M29" s="60">
        <v>926.19969629999991</v>
      </c>
      <c r="N29" s="60">
        <v>891.52096135000011</v>
      </c>
      <c r="O29" s="45">
        <v>852.3548704399999</v>
      </c>
      <c r="P29" s="45">
        <v>808.11125521000008</v>
      </c>
      <c r="Q29" s="45">
        <v>0</v>
      </c>
      <c r="R29" s="58"/>
      <c r="S29" s="59">
        <v>0</v>
      </c>
      <c r="T29" s="59">
        <v>0</v>
      </c>
      <c r="U29" s="59">
        <v>0</v>
      </c>
      <c r="V29" s="113">
        <v>0</v>
      </c>
      <c r="Y29" s="5"/>
    </row>
    <row r="30" spans="2:25" x14ac:dyDescent="0.25">
      <c r="B30" s="7" t="s">
        <v>30</v>
      </c>
      <c r="D30" s="45">
        <v>785</v>
      </c>
      <c r="E30" s="45">
        <v>714.83103102999996</v>
      </c>
      <c r="F30" s="45">
        <v>1071.3132275400001</v>
      </c>
      <c r="G30" s="45">
        <v>3937.8981830799999</v>
      </c>
      <c r="H30" s="45">
        <v>3746.6694199899998</v>
      </c>
      <c r="I30" s="45">
        <v>4138.4314526500002</v>
      </c>
      <c r="J30" s="45">
        <v>4239.0295265300001</v>
      </c>
      <c r="K30" s="45">
        <v>10963.986292310001</v>
      </c>
      <c r="L30" s="60">
        <v>10835.563779529999</v>
      </c>
      <c r="M30" s="60">
        <v>10702.674372279998</v>
      </c>
      <c r="N30" s="60">
        <v>10591.543226809999</v>
      </c>
      <c r="O30" s="45">
        <v>10465.44913719</v>
      </c>
      <c r="P30" s="45">
        <v>12806.29967884002</v>
      </c>
      <c r="Q30" s="45">
        <v>13659.5</v>
      </c>
      <c r="R30" s="58"/>
      <c r="S30" s="59">
        <v>13624.5</v>
      </c>
      <c r="T30" s="82">
        <v>13588.3</v>
      </c>
      <c r="U30" s="82">
        <v>13550.7</v>
      </c>
      <c r="V30" s="83">
        <v>13511.7</v>
      </c>
      <c r="Y30" s="5"/>
    </row>
    <row r="31" spans="2:25" x14ac:dyDescent="0.25">
      <c r="B31" s="7" t="s">
        <v>31</v>
      </c>
      <c r="D31" s="45">
        <v>0</v>
      </c>
      <c r="E31" s="45">
        <v>750</v>
      </c>
      <c r="F31" s="45">
        <v>750</v>
      </c>
      <c r="G31" s="45">
        <v>1223.8872960599999</v>
      </c>
      <c r="H31" s="45">
        <v>1183.9061191999999</v>
      </c>
      <c r="I31" s="45">
        <v>1139.6185140099999</v>
      </c>
      <c r="J31" s="45">
        <v>1090.56052811</v>
      </c>
      <c r="K31" s="45">
        <v>1036.21821462</v>
      </c>
      <c r="L31" s="60">
        <v>976.02224379999996</v>
      </c>
      <c r="M31" s="60">
        <v>426.80960682</v>
      </c>
      <c r="N31" s="60">
        <v>410.87192399999998</v>
      </c>
      <c r="O31" s="45">
        <v>393.26535752000001</v>
      </c>
      <c r="P31" s="45">
        <v>373.81515345999992</v>
      </c>
      <c r="Q31" s="45">
        <v>0</v>
      </c>
      <c r="R31" s="58"/>
      <c r="S31" s="59">
        <v>0</v>
      </c>
      <c r="T31" s="59">
        <v>0</v>
      </c>
      <c r="U31" s="59">
        <v>0</v>
      </c>
      <c r="V31" s="113">
        <v>0</v>
      </c>
    </row>
    <row r="32" spans="2:25" x14ac:dyDescent="0.25">
      <c r="B32" s="7" t="s">
        <v>34</v>
      </c>
      <c r="D32" s="45">
        <v>0</v>
      </c>
      <c r="E32" s="45">
        <v>350</v>
      </c>
      <c r="F32" s="45">
        <v>342.70221551999998</v>
      </c>
      <c r="G32" s="45">
        <v>7308.4801005700001</v>
      </c>
      <c r="H32" s="45">
        <v>7253.8572029999996</v>
      </c>
      <c r="I32" s="45">
        <v>7193.3672728199999</v>
      </c>
      <c r="J32" s="45">
        <v>7126.3789095499997</v>
      </c>
      <c r="K32" s="45">
        <v>267.13993633000001</v>
      </c>
      <c r="L32" s="60">
        <v>0</v>
      </c>
      <c r="M32" s="60">
        <v>0</v>
      </c>
      <c r="N32" s="60">
        <v>0</v>
      </c>
      <c r="O32" s="45">
        <v>0</v>
      </c>
      <c r="P32" s="45">
        <v>0</v>
      </c>
      <c r="Q32" s="45">
        <v>0</v>
      </c>
      <c r="R32" s="58"/>
      <c r="S32" s="59">
        <v>0</v>
      </c>
      <c r="T32" s="59">
        <v>0</v>
      </c>
      <c r="U32" s="59">
        <v>0</v>
      </c>
      <c r="V32" s="113">
        <v>0</v>
      </c>
    </row>
    <row r="33" spans="2:25" x14ac:dyDescent="0.25">
      <c r="B33" s="7" t="s">
        <v>24</v>
      </c>
      <c r="D33" s="45">
        <v>0</v>
      </c>
      <c r="E33" s="45">
        <v>0</v>
      </c>
      <c r="F33" s="45">
        <v>0</v>
      </c>
      <c r="G33" s="45">
        <v>1485.82220409</v>
      </c>
      <c r="H33" s="45">
        <v>1459.51652687</v>
      </c>
      <c r="I33" s="45">
        <v>1430.45630151</v>
      </c>
      <c r="J33" s="45">
        <v>1398.35309078</v>
      </c>
      <c r="K33" s="45">
        <v>1362.8882544000001</v>
      </c>
      <c r="L33" s="60">
        <v>1323.70978623</v>
      </c>
      <c r="M33" s="60">
        <v>1280.42882046</v>
      </c>
      <c r="N33" s="60">
        <v>1232.61577199</v>
      </c>
      <c r="O33" s="45">
        <v>1179.79607257</v>
      </c>
      <c r="P33" s="45">
        <v>1121.4454604</v>
      </c>
      <c r="Q33" s="45">
        <v>0</v>
      </c>
      <c r="R33" s="58"/>
      <c r="S33" s="59">
        <v>0</v>
      </c>
      <c r="T33" s="59">
        <v>0</v>
      </c>
      <c r="U33" s="59">
        <v>0</v>
      </c>
      <c r="V33" s="113">
        <v>0</v>
      </c>
      <c r="Y33" s="5"/>
    </row>
    <row r="34" spans="2:25" x14ac:dyDescent="0.25">
      <c r="B34" s="7" t="s">
        <v>35</v>
      </c>
      <c r="D34" s="45">
        <v>0</v>
      </c>
      <c r="E34" s="45">
        <v>0</v>
      </c>
      <c r="F34" s="45">
        <v>0</v>
      </c>
      <c r="G34" s="45">
        <v>0</v>
      </c>
      <c r="H34" s="45">
        <v>598.55236926999999</v>
      </c>
      <c r="I34" s="45">
        <v>580.21048121000001</v>
      </c>
      <c r="J34" s="45">
        <v>559.94795779000003</v>
      </c>
      <c r="K34" s="45">
        <v>537.56368339000005</v>
      </c>
      <c r="L34" s="60">
        <v>759.23556938000002</v>
      </c>
      <c r="M34" s="60">
        <v>485.51791677999995</v>
      </c>
      <c r="N34" s="60">
        <v>455.33984445999999</v>
      </c>
      <c r="O34" s="45">
        <v>422.00173364</v>
      </c>
      <c r="P34" s="45">
        <v>385.17268695000001</v>
      </c>
      <c r="Q34" s="45">
        <v>0</v>
      </c>
      <c r="R34" s="58"/>
      <c r="S34" s="59">
        <v>0</v>
      </c>
      <c r="T34" s="59">
        <v>0</v>
      </c>
      <c r="U34" s="59">
        <v>0</v>
      </c>
      <c r="V34" s="113">
        <v>0</v>
      </c>
      <c r="Y34" s="5"/>
    </row>
    <row r="35" spans="2:25" x14ac:dyDescent="0.25">
      <c r="B35" s="7" t="s">
        <v>32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2974.2758880000001</v>
      </c>
      <c r="L35" s="60">
        <v>2880.141059</v>
      </c>
      <c r="M35" s="60">
        <v>0</v>
      </c>
      <c r="N35" s="60">
        <v>0</v>
      </c>
      <c r="O35" s="45">
        <v>0</v>
      </c>
      <c r="P35" s="45">
        <v>0</v>
      </c>
      <c r="Q35" s="45">
        <v>0</v>
      </c>
      <c r="R35" s="58"/>
      <c r="S35" s="59">
        <v>0</v>
      </c>
      <c r="T35" s="59">
        <v>0</v>
      </c>
      <c r="U35" s="59">
        <v>0</v>
      </c>
      <c r="V35" s="113">
        <v>750</v>
      </c>
    </row>
    <row r="36" spans="2:25" x14ac:dyDescent="0.25">
      <c r="B36" s="7"/>
      <c r="D36" s="46"/>
      <c r="E36" s="46"/>
      <c r="F36" s="45"/>
      <c r="G36" s="46"/>
      <c r="H36" s="46"/>
      <c r="I36" s="46"/>
      <c r="J36" s="46"/>
      <c r="K36" s="46"/>
      <c r="L36" s="46"/>
      <c r="M36" s="46"/>
      <c r="N36" s="46"/>
      <c r="O36" s="45">
        <v>0</v>
      </c>
      <c r="P36" s="45">
        <v>0</v>
      </c>
      <c r="Q36" s="45">
        <v>0</v>
      </c>
      <c r="R36" s="53"/>
      <c r="S36" s="4"/>
      <c r="T36" s="82"/>
      <c r="U36" s="82"/>
      <c r="V36" s="83"/>
      <c r="Y36" s="5"/>
    </row>
    <row r="37" spans="2:25" x14ac:dyDescent="0.25">
      <c r="B37" s="44" t="s">
        <v>11</v>
      </c>
      <c r="C37" s="31"/>
      <c r="D37" s="32">
        <f>+D39</f>
        <v>804.99199999999996</v>
      </c>
      <c r="E37" s="32">
        <f t="shared" ref="E37:I37" si="6">+E39</f>
        <v>0</v>
      </c>
      <c r="F37" s="32">
        <f t="shared" si="6"/>
        <v>0</v>
      </c>
      <c r="G37" s="32">
        <f t="shared" si="6"/>
        <v>0</v>
      </c>
      <c r="H37" s="32">
        <f t="shared" si="6"/>
        <v>0</v>
      </c>
      <c r="I37" s="32">
        <f t="shared" si="6"/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4">
        <v>0</v>
      </c>
      <c r="P37" s="34">
        <v>0</v>
      </c>
      <c r="Q37" s="34">
        <v>0</v>
      </c>
      <c r="R37" s="53"/>
      <c r="S37" s="67">
        <v>0</v>
      </c>
      <c r="T37" s="95">
        <v>0</v>
      </c>
      <c r="U37" s="95">
        <v>0</v>
      </c>
      <c r="V37" s="114">
        <v>0</v>
      </c>
    </row>
    <row r="38" spans="2:25" ht="5.25" customHeight="1" x14ac:dyDescent="0.25">
      <c r="B38" s="7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53"/>
      <c r="S38" s="46"/>
      <c r="T38" s="6"/>
      <c r="U38" s="6"/>
      <c r="V38" s="12"/>
    </row>
    <row r="39" spans="2:25" x14ac:dyDescent="0.25">
      <c r="B39" s="7" t="s">
        <v>36</v>
      </c>
      <c r="D39" s="45">
        <v>804.99199999999996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53"/>
      <c r="S39" s="45">
        <v>0</v>
      </c>
      <c r="T39" s="59">
        <v>0</v>
      </c>
      <c r="U39" s="59">
        <v>0</v>
      </c>
      <c r="V39" s="83">
        <v>0</v>
      </c>
    </row>
    <row r="40" spans="2:25" x14ac:dyDescent="0.25">
      <c r="B40" s="7"/>
      <c r="D40" s="45"/>
      <c r="E40" s="46"/>
      <c r="F40" s="46"/>
      <c r="G40" s="46"/>
      <c r="H40" s="46"/>
      <c r="I40" s="46"/>
      <c r="J40" s="46"/>
      <c r="K40" s="46"/>
      <c r="L40" s="4"/>
      <c r="M40" s="4"/>
      <c r="N40" s="4"/>
      <c r="O40" s="73"/>
      <c r="P40" s="73"/>
      <c r="Q40" s="73"/>
      <c r="R40" s="53"/>
      <c r="S40" s="4"/>
      <c r="T40" s="78"/>
      <c r="U40" s="78"/>
      <c r="V40" s="79"/>
    </row>
    <row r="41" spans="2:25" x14ac:dyDescent="0.25">
      <c r="B41" s="44" t="s">
        <v>6</v>
      </c>
      <c r="C41" s="31"/>
      <c r="D41" s="32">
        <f>+D43</f>
        <v>1105.5482543999999</v>
      </c>
      <c r="E41" s="32">
        <f t="shared" ref="E41:I41" si="7">+E43</f>
        <v>1091.6279213</v>
      </c>
      <c r="F41" s="32">
        <f t="shared" si="7"/>
        <v>1073.2528047999999</v>
      </c>
      <c r="G41" s="32">
        <f t="shared" si="7"/>
        <v>1052.2957678</v>
      </c>
      <c r="H41" s="32">
        <f t="shared" si="7"/>
        <v>1028.3940178</v>
      </c>
      <c r="I41" s="32">
        <f t="shared" si="7"/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53"/>
      <c r="S41" s="32">
        <v>0</v>
      </c>
      <c r="T41" s="95">
        <v>0</v>
      </c>
      <c r="U41" s="95">
        <v>0</v>
      </c>
      <c r="V41" s="81">
        <v>0</v>
      </c>
    </row>
    <row r="42" spans="2:25" ht="6" customHeight="1" x14ac:dyDescent="0.25">
      <c r="B42" s="7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53"/>
      <c r="S42" s="46"/>
      <c r="T42" s="6"/>
      <c r="U42" s="6"/>
      <c r="V42" s="12"/>
    </row>
    <row r="43" spans="2:25" x14ac:dyDescent="0.25">
      <c r="B43" s="7" t="s">
        <v>37</v>
      </c>
      <c r="D43" s="45">
        <v>1105.5482543999999</v>
      </c>
      <c r="E43" s="45">
        <v>1091.6279213</v>
      </c>
      <c r="F43" s="45">
        <v>1073.2528047999999</v>
      </c>
      <c r="G43" s="45">
        <v>1052.2957678</v>
      </c>
      <c r="H43" s="46">
        <v>1028.3940178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53"/>
      <c r="S43" s="46">
        <v>0</v>
      </c>
      <c r="T43" s="46">
        <v>0</v>
      </c>
      <c r="U43" s="46">
        <v>0</v>
      </c>
      <c r="V43" s="12">
        <v>0</v>
      </c>
    </row>
    <row r="44" spans="2:25" x14ac:dyDescent="0.25">
      <c r="B44" s="7"/>
      <c r="D44" s="45"/>
      <c r="E44" s="46"/>
      <c r="F44" s="46"/>
      <c r="G44" s="46"/>
      <c r="H44" s="46"/>
      <c r="I44" s="46"/>
      <c r="J44" s="46"/>
      <c r="K44" s="46"/>
      <c r="L44" s="4"/>
      <c r="M44" s="4"/>
      <c r="N44" s="4"/>
      <c r="O44" s="73"/>
      <c r="P44" s="73"/>
      <c r="Q44" s="73"/>
      <c r="R44" s="53"/>
      <c r="S44" s="4"/>
      <c r="T44" s="78"/>
      <c r="U44" s="78"/>
      <c r="V44" s="79"/>
    </row>
    <row r="45" spans="2:25" x14ac:dyDescent="0.25">
      <c r="B45" s="64" t="s">
        <v>33</v>
      </c>
      <c r="C45" s="65"/>
      <c r="D45" s="32">
        <f>SUM(D47:D48)</f>
        <v>60.470516549999999</v>
      </c>
      <c r="E45" s="32">
        <f t="shared" ref="E45:I45" si="8">SUM(E47:E48)</f>
        <v>1.2054215399999999</v>
      </c>
      <c r="F45" s="32">
        <f t="shared" si="8"/>
        <v>0</v>
      </c>
      <c r="G45" s="32">
        <f t="shared" si="8"/>
        <v>3.40461356</v>
      </c>
      <c r="H45" s="32">
        <f t="shared" si="8"/>
        <v>0</v>
      </c>
      <c r="I45" s="32">
        <f t="shared" si="8"/>
        <v>0</v>
      </c>
      <c r="J45" s="32">
        <v>0</v>
      </c>
      <c r="K45" s="32">
        <v>0</v>
      </c>
      <c r="L45" s="32">
        <v>0</v>
      </c>
      <c r="M45" s="32">
        <v>21.7631525</v>
      </c>
      <c r="N45" s="32">
        <v>158.1885733</v>
      </c>
      <c r="O45" s="32">
        <v>101.75965049000001</v>
      </c>
      <c r="P45" s="32">
        <v>86.971289129999988</v>
      </c>
      <c r="Q45" s="32">
        <v>53.2</v>
      </c>
      <c r="R45" s="66"/>
      <c r="S45" s="67">
        <v>3.4</v>
      </c>
      <c r="T45" s="80">
        <v>3.4</v>
      </c>
      <c r="U45" s="80">
        <v>3.4</v>
      </c>
      <c r="V45" s="81">
        <v>3.4</v>
      </c>
      <c r="W45" s="60"/>
    </row>
    <row r="46" spans="2:25" ht="12" hidden="1" customHeight="1" x14ac:dyDescent="0.25">
      <c r="B46" s="50"/>
      <c r="C46" s="31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3">
        <v>36179.393913250002</v>
      </c>
      <c r="P46" s="33">
        <v>38277.066040920021</v>
      </c>
      <c r="Q46" s="33">
        <v>38277.066040920021</v>
      </c>
      <c r="R46" s="53"/>
      <c r="S46" s="63">
        <v>40221.799999999996</v>
      </c>
      <c r="T46" s="86"/>
      <c r="U46" s="86"/>
      <c r="V46" s="86"/>
    </row>
    <row r="47" spans="2:25" x14ac:dyDescent="0.25">
      <c r="B47" s="7" t="s">
        <v>25</v>
      </c>
      <c r="D47" s="45">
        <v>11.35951655</v>
      </c>
      <c r="E47" s="45">
        <v>1.2054215399999999</v>
      </c>
      <c r="F47" s="45">
        <v>0</v>
      </c>
      <c r="G47" s="45">
        <v>2.7133301300000001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21.7631525</v>
      </c>
      <c r="N47" s="45">
        <v>158.1885733</v>
      </c>
      <c r="O47" s="45">
        <v>101.75965049000001</v>
      </c>
      <c r="P47" s="45">
        <v>86.971289129999988</v>
      </c>
      <c r="Q47" s="45">
        <v>53.2</v>
      </c>
      <c r="R47" s="53"/>
      <c r="S47" s="45">
        <v>3.4</v>
      </c>
      <c r="T47" s="6">
        <v>3.4</v>
      </c>
      <c r="U47" s="6">
        <v>3.4</v>
      </c>
      <c r="V47" s="12">
        <v>3.4</v>
      </c>
    </row>
    <row r="48" spans="2:25" x14ac:dyDescent="0.25">
      <c r="B48" s="7" t="s">
        <v>38</v>
      </c>
      <c r="D48" s="46">
        <v>49.110999999999997</v>
      </c>
      <c r="E48" s="46">
        <v>0</v>
      </c>
      <c r="F48" s="46">
        <v>0</v>
      </c>
      <c r="G48" s="45">
        <v>0.69128343000000003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53"/>
      <c r="S48" s="46">
        <v>0</v>
      </c>
      <c r="T48" s="46">
        <v>0</v>
      </c>
      <c r="U48" s="46">
        <v>0</v>
      </c>
      <c r="V48" s="113">
        <v>0</v>
      </c>
    </row>
    <row r="49" spans="2:24" ht="24.75" customHeight="1" x14ac:dyDescent="0.25">
      <c r="B49" s="8" t="s">
        <v>12</v>
      </c>
      <c r="C49" s="25"/>
      <c r="D49" s="18">
        <f t="shared" ref="D49:I49" si="9">+D20+D24+D37+D41+D45</f>
        <v>29316.951345530004</v>
      </c>
      <c r="E49" s="18">
        <f t="shared" si="9"/>
        <v>28944.59921429</v>
      </c>
      <c r="F49" s="18">
        <f t="shared" si="9"/>
        <v>28688.223407479996</v>
      </c>
      <c r="G49" s="18">
        <f t="shared" si="9"/>
        <v>28563.339797419994</v>
      </c>
      <c r="H49" s="18">
        <f t="shared" si="9"/>
        <v>28623.020053460004</v>
      </c>
      <c r="I49" s="18">
        <f t="shared" si="9"/>
        <v>28614.643388719996</v>
      </c>
      <c r="J49" s="18">
        <v>28271.486293419999</v>
      </c>
      <c r="K49" s="18">
        <v>32725.734012090001</v>
      </c>
      <c r="L49" s="18">
        <v>32600.252521789997</v>
      </c>
      <c r="M49" s="18">
        <v>32258.925784160001</v>
      </c>
      <c r="N49" s="18">
        <v>35125.242797120009</v>
      </c>
      <c r="O49" s="18">
        <v>36179.393913250002</v>
      </c>
      <c r="P49" s="18">
        <v>39237.292807970021</v>
      </c>
      <c r="Q49" s="18">
        <v>39968.800000000003</v>
      </c>
      <c r="R49" s="19"/>
      <c r="S49" s="18">
        <v>40221.799999999996</v>
      </c>
      <c r="T49" s="18">
        <v>40433.599999999999</v>
      </c>
      <c r="U49" s="18">
        <v>40460.300000000003</v>
      </c>
      <c r="V49" s="19">
        <v>41880.5</v>
      </c>
      <c r="W49" s="68"/>
      <c r="X49" s="6"/>
    </row>
    <row r="50" spans="2:24" ht="17.25" customHeight="1" x14ac:dyDescent="0.25">
      <c r="B50" s="40" t="s">
        <v>18</v>
      </c>
      <c r="C50" s="41"/>
      <c r="D50" s="41"/>
      <c r="E50" s="42">
        <f>+E49-D49</f>
        <v>-372.35213124000438</v>
      </c>
      <c r="F50" s="42">
        <f t="shared" ref="F50:I50" si="10">+F49-E49</f>
        <v>-256.37580681000327</v>
      </c>
      <c r="G50" s="42">
        <f t="shared" si="10"/>
        <v>-124.88361006000196</v>
      </c>
      <c r="H50" s="42">
        <f t="shared" si="10"/>
        <v>59.680256040010136</v>
      </c>
      <c r="I50" s="42">
        <f t="shared" si="10"/>
        <v>-8.3766647400079819</v>
      </c>
      <c r="J50" s="42">
        <v>-425.7</v>
      </c>
      <c r="K50" s="42">
        <v>4454.2477186700016</v>
      </c>
      <c r="L50" s="42">
        <v>-125.48149030000422</v>
      </c>
      <c r="M50" s="42">
        <v>-341.32673762999548</v>
      </c>
      <c r="N50" s="42">
        <v>2866.3170129600076</v>
      </c>
      <c r="O50" s="46">
        <v>1054.1511161299932</v>
      </c>
      <c r="P50" s="46">
        <v>3057.8988947200196</v>
      </c>
      <c r="Q50" s="46">
        <v>731.5</v>
      </c>
      <c r="R50" s="43"/>
      <c r="S50" s="42">
        <v>252.99999999999272</v>
      </c>
      <c r="T50" s="77">
        <v>211.8</v>
      </c>
      <c r="U50" s="77">
        <v>26.7</v>
      </c>
      <c r="V50" s="87">
        <v>1420.2</v>
      </c>
      <c r="W50" s="60"/>
    </row>
    <row r="51" spans="2:24" ht="22.5" customHeight="1" x14ac:dyDescent="0.25">
      <c r="B51" s="110" t="s">
        <v>19</v>
      </c>
      <c r="C51" s="28" t="s">
        <v>22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30"/>
      <c r="S51" s="29">
        <v>0</v>
      </c>
      <c r="T51" s="29">
        <v>0</v>
      </c>
      <c r="U51" s="29">
        <v>0</v>
      </c>
      <c r="V51" s="30">
        <v>750</v>
      </c>
      <c r="W51" s="6"/>
    </row>
    <row r="52" spans="2:24" x14ac:dyDescent="0.25">
      <c r="B52" s="110"/>
      <c r="C52" s="28" t="s">
        <v>23</v>
      </c>
      <c r="D52" s="29">
        <v>49.110999999999997</v>
      </c>
      <c r="E52" s="29">
        <v>0</v>
      </c>
      <c r="F52" s="29">
        <v>0</v>
      </c>
      <c r="G52" s="29">
        <v>0.69128343000000003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30"/>
      <c r="S52" s="29">
        <v>0</v>
      </c>
      <c r="T52" s="29">
        <v>0</v>
      </c>
      <c r="U52" s="29">
        <v>0</v>
      </c>
      <c r="V52" s="30">
        <v>0</v>
      </c>
    </row>
    <row r="53" spans="2:24" ht="6" customHeight="1" x14ac:dyDescent="0.25">
      <c r="B53" s="27"/>
      <c r="C53" s="28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69"/>
      <c r="P53" s="69"/>
      <c r="Q53" s="69"/>
      <c r="R53" s="30"/>
      <c r="S53" s="69"/>
      <c r="T53" s="29"/>
      <c r="U53" s="29"/>
      <c r="V53" s="30"/>
    </row>
    <row r="54" spans="2:24" x14ac:dyDescent="0.25">
      <c r="B54" s="110" t="s">
        <v>20</v>
      </c>
      <c r="C54" s="28" t="s">
        <v>22</v>
      </c>
      <c r="D54" s="29">
        <v>28788.660794210002</v>
      </c>
      <c r="E54" s="29">
        <v>28626.890074160001</v>
      </c>
      <c r="F54" s="29">
        <v>28127.912325659996</v>
      </c>
      <c r="G54" s="29">
        <v>28212.134352779998</v>
      </c>
      <c r="H54" s="29">
        <v>28087.954549760001</v>
      </c>
      <c r="I54" s="29">
        <v>28697.143388719996</v>
      </c>
      <c r="J54" s="29">
        <v>28271.486293419999</v>
      </c>
      <c r="K54" s="29">
        <v>32725.734012090001</v>
      </c>
      <c r="L54" s="61">
        <v>32600.252521789997</v>
      </c>
      <c r="M54" s="61">
        <v>32258.925784160001</v>
      </c>
      <c r="N54" s="61">
        <v>35125.242797130006</v>
      </c>
      <c r="O54" s="75">
        <v>36179.393913250002</v>
      </c>
      <c r="P54" s="75">
        <v>39237.300000000003</v>
      </c>
      <c r="Q54" s="75">
        <v>39968.800000000003</v>
      </c>
      <c r="R54" s="30"/>
      <c r="S54" s="75">
        <v>40221.800000000003</v>
      </c>
      <c r="T54" s="29">
        <v>40433.599999999999</v>
      </c>
      <c r="U54" s="61">
        <v>40460.300000000003</v>
      </c>
      <c r="V54" s="88">
        <v>41130.5</v>
      </c>
      <c r="W54" s="72"/>
      <c r="X54" s="6"/>
    </row>
    <row r="55" spans="2:24" ht="21.75" customHeight="1" thickBot="1" x14ac:dyDescent="0.3">
      <c r="B55" s="112"/>
      <c r="C55" s="54" t="s">
        <v>23</v>
      </c>
      <c r="D55" s="55">
        <v>1048.3465076199998</v>
      </c>
      <c r="E55" s="55">
        <v>853.37580691000005</v>
      </c>
      <c r="F55" s="55">
        <v>979.97774867999999</v>
      </c>
      <c r="G55" s="55">
        <v>654.18082815000002</v>
      </c>
      <c r="H55" s="55">
        <v>722.73217072</v>
      </c>
      <c r="I55" s="55">
        <v>0</v>
      </c>
      <c r="J55" s="55">
        <v>0</v>
      </c>
      <c r="K55" s="55">
        <v>0</v>
      </c>
      <c r="L55" s="62">
        <v>0</v>
      </c>
      <c r="M55" s="62">
        <v>0</v>
      </c>
      <c r="N55" s="62">
        <v>0</v>
      </c>
      <c r="O55" s="55">
        <v>0</v>
      </c>
      <c r="P55" s="55">
        <v>0</v>
      </c>
      <c r="Q55" s="55">
        <v>0</v>
      </c>
      <c r="R55" s="56"/>
      <c r="S55" s="55">
        <v>0</v>
      </c>
      <c r="T55" s="55">
        <v>0</v>
      </c>
      <c r="U55" s="55">
        <v>0</v>
      </c>
      <c r="V55" s="56">
        <v>0</v>
      </c>
      <c r="W55" s="6"/>
    </row>
    <row r="56" spans="2:24" ht="7.5" customHeight="1" x14ac:dyDescent="0.25">
      <c r="B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46"/>
      <c r="Q56" s="46"/>
      <c r="R56" s="12"/>
      <c r="S56" s="6"/>
      <c r="T56" s="68"/>
      <c r="U56" s="68"/>
      <c r="V56" s="47"/>
    </row>
    <row r="57" spans="2:24" ht="18.75" x14ac:dyDescent="0.3">
      <c r="B57" s="57" t="s">
        <v>13</v>
      </c>
      <c r="C57" s="24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46"/>
      <c r="Q57" s="46"/>
      <c r="R57" s="12"/>
      <c r="S57" s="6"/>
      <c r="T57" s="68"/>
      <c r="U57" s="68"/>
      <c r="V57" s="47"/>
    </row>
    <row r="58" spans="2:24" x14ac:dyDescent="0.25">
      <c r="B58" s="7" t="s">
        <v>0</v>
      </c>
      <c r="D58" s="6">
        <v>2004.3443105399999</v>
      </c>
      <c r="E58" s="6">
        <v>2089.2184389899999</v>
      </c>
      <c r="F58" s="6">
        <v>2034.9114794699999</v>
      </c>
      <c r="G58" s="6">
        <v>2962.4843240499999</v>
      </c>
      <c r="H58" s="6">
        <v>3102.9617350139802</v>
      </c>
      <c r="I58" s="6">
        <v>3132.0582413299999</v>
      </c>
      <c r="J58" s="6">
        <v>2964.7333688200001</v>
      </c>
      <c r="K58" s="6">
        <v>2885.3466110899999</v>
      </c>
      <c r="L58" s="6">
        <v>2764.9709866200001</v>
      </c>
      <c r="M58" s="6">
        <v>2727.6107597499999</v>
      </c>
      <c r="N58" s="6">
        <v>2476.9066644099998</v>
      </c>
      <c r="O58" s="6">
        <v>2659.3748022299997</v>
      </c>
      <c r="P58" s="46">
        <v>2887.6825747887997</v>
      </c>
      <c r="Q58" s="46">
        <v>3289</v>
      </c>
      <c r="R58" s="12"/>
      <c r="S58" s="6">
        <v>593.5</v>
      </c>
      <c r="T58" s="82">
        <v>628.20000000000005</v>
      </c>
      <c r="U58" s="82">
        <v>613.6</v>
      </c>
      <c r="V58" s="83">
        <v>585.5</v>
      </c>
      <c r="W58" s="77"/>
      <c r="X58" s="6"/>
    </row>
    <row r="59" spans="2:24" x14ac:dyDescent="0.25">
      <c r="B59" s="7" t="s">
        <v>1</v>
      </c>
      <c r="D59" s="6">
        <v>1798.3854875899999</v>
      </c>
      <c r="E59" s="6">
        <v>1633.2046414500001</v>
      </c>
      <c r="F59" s="6">
        <v>1575.0604041300001</v>
      </c>
      <c r="G59" s="6">
        <v>631.06197230999999</v>
      </c>
      <c r="H59" s="6">
        <v>0</v>
      </c>
      <c r="I59" s="6">
        <v>0</v>
      </c>
      <c r="J59" s="6">
        <v>0</v>
      </c>
      <c r="K59" s="6">
        <v>38.798962779999997</v>
      </c>
      <c r="L59" s="6">
        <v>202.69861826000002</v>
      </c>
      <c r="M59" s="6">
        <v>224.75701286999998</v>
      </c>
      <c r="N59" s="6">
        <v>232.18219521999998</v>
      </c>
      <c r="O59" s="6">
        <v>255.67254442000001</v>
      </c>
      <c r="P59" s="46">
        <v>473.62641742000005</v>
      </c>
      <c r="Q59" s="46">
        <v>707.4</v>
      </c>
      <c r="R59" s="12"/>
      <c r="S59" s="6">
        <v>277.7</v>
      </c>
      <c r="T59" s="82">
        <v>297.5</v>
      </c>
      <c r="U59" s="82">
        <v>290.39999999999998</v>
      </c>
      <c r="V59" s="83">
        <v>284.89999999999998</v>
      </c>
      <c r="W59" s="77"/>
      <c r="X59" s="6"/>
    </row>
    <row r="60" spans="2:24" x14ac:dyDescent="0.25">
      <c r="B60" s="7" t="s">
        <v>6</v>
      </c>
      <c r="D60" s="6">
        <v>147.79060630999999</v>
      </c>
      <c r="E60" s="6">
        <v>147.51065</v>
      </c>
      <c r="F60" s="6">
        <v>143.9280095</v>
      </c>
      <c r="G60" s="6">
        <v>141.34469899999999</v>
      </c>
      <c r="H60" s="6">
        <v>138.7733661</v>
      </c>
      <c r="I60" s="6">
        <v>68.113499500000003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12"/>
      <c r="S60" s="6">
        <v>0</v>
      </c>
      <c r="T60" s="82">
        <v>0</v>
      </c>
      <c r="U60" s="82">
        <v>0</v>
      </c>
      <c r="V60" s="83">
        <v>0</v>
      </c>
      <c r="W60" s="77"/>
      <c r="X60" s="6"/>
    </row>
    <row r="61" spans="2:24" x14ac:dyDescent="0.25">
      <c r="B61" s="7" t="s">
        <v>11</v>
      </c>
      <c r="D61" s="6">
        <v>162.20096866</v>
      </c>
      <c r="E61" s="6">
        <v>72.330997530000005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12"/>
      <c r="S61" s="6">
        <v>0</v>
      </c>
      <c r="T61" s="82">
        <v>0</v>
      </c>
      <c r="U61" s="82">
        <v>0</v>
      </c>
      <c r="V61" s="83">
        <v>0</v>
      </c>
      <c r="W61" s="77"/>
      <c r="X61" s="6"/>
    </row>
    <row r="62" spans="2:24" x14ac:dyDescent="0.25">
      <c r="B62" s="7" t="s">
        <v>2</v>
      </c>
      <c r="D62" s="6">
        <v>12.9756825</v>
      </c>
      <c r="E62" s="6">
        <v>12.732614229999999</v>
      </c>
      <c r="F62" s="6">
        <v>2.0277406899999999</v>
      </c>
      <c r="G62" s="6">
        <v>1.2938788000000001</v>
      </c>
      <c r="H62" s="6">
        <v>1.3983670699999999</v>
      </c>
      <c r="I62" s="6">
        <v>1.48427989</v>
      </c>
      <c r="J62" s="6">
        <v>1.1453209200000001</v>
      </c>
      <c r="K62" s="6">
        <v>2.2372559000000001</v>
      </c>
      <c r="L62" s="6">
        <v>1.1742191200000001</v>
      </c>
      <c r="M62" s="6">
        <v>1.44265095</v>
      </c>
      <c r="N62" s="6">
        <v>5.5251497199999999</v>
      </c>
      <c r="O62" s="6">
        <v>14.22427622</v>
      </c>
      <c r="P62" s="46">
        <v>13.999790540000001</v>
      </c>
      <c r="Q62" s="46">
        <v>8.6999999999999993</v>
      </c>
      <c r="R62" s="12"/>
      <c r="S62" s="6">
        <v>1</v>
      </c>
      <c r="T62" s="82">
        <v>0</v>
      </c>
      <c r="U62" s="82">
        <v>0</v>
      </c>
      <c r="V62" s="83">
        <v>0</v>
      </c>
      <c r="W62" s="77"/>
      <c r="X62" s="6"/>
    </row>
    <row r="63" spans="2:24" x14ac:dyDescent="0.25">
      <c r="B63" s="7" t="s">
        <v>48</v>
      </c>
      <c r="D63" s="6"/>
      <c r="E63" s="6"/>
      <c r="F63" s="6"/>
      <c r="G63" s="6"/>
      <c r="H63" s="6"/>
      <c r="I63" s="6"/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6">
        <v>267.8</v>
      </c>
      <c r="R63" s="12"/>
      <c r="S63" s="6">
        <v>206.1</v>
      </c>
      <c r="T63" s="82">
        <v>13.4</v>
      </c>
      <c r="U63" s="82">
        <v>38</v>
      </c>
      <c r="V63" s="83">
        <v>68.400000000000006</v>
      </c>
      <c r="W63" s="77"/>
      <c r="X63" s="6"/>
    </row>
    <row r="64" spans="2:24" ht="30" customHeight="1" x14ac:dyDescent="0.25">
      <c r="B64" s="8" t="s">
        <v>14</v>
      </c>
      <c r="C64" s="25"/>
      <c r="D64" s="9">
        <f t="shared" ref="D64:I64" si="11">SUM(D58:D62)</f>
        <v>4125.6970556000006</v>
      </c>
      <c r="E64" s="9">
        <f t="shared" si="11"/>
        <v>3954.9973421999998</v>
      </c>
      <c r="F64" s="9">
        <f t="shared" si="11"/>
        <v>3755.9276337900001</v>
      </c>
      <c r="G64" s="9">
        <f t="shared" si="11"/>
        <v>3736.1848741599997</v>
      </c>
      <c r="H64" s="9">
        <f t="shared" si="11"/>
        <v>3243.1334681839803</v>
      </c>
      <c r="I64" s="9">
        <f t="shared" si="11"/>
        <v>3201.65602072</v>
      </c>
      <c r="J64" s="9">
        <v>2965.87868974</v>
      </c>
      <c r="K64" s="9">
        <v>2926.3828297699997</v>
      </c>
      <c r="L64" s="9">
        <v>2968.843824</v>
      </c>
      <c r="M64" s="9">
        <v>2953.8104235699998</v>
      </c>
      <c r="N64" s="9">
        <v>2714.6140093499998</v>
      </c>
      <c r="O64" s="9">
        <v>2929.2716228699996</v>
      </c>
      <c r="P64" s="9">
        <v>3375.3087827488002</v>
      </c>
      <c r="Q64" s="9">
        <v>4272.8</v>
      </c>
      <c r="R64" s="10"/>
      <c r="S64" s="9">
        <v>1078.3</v>
      </c>
      <c r="T64" s="9">
        <v>939.1</v>
      </c>
      <c r="U64" s="9">
        <v>942</v>
      </c>
      <c r="V64" s="10">
        <v>938.9</v>
      </c>
      <c r="W64" s="77"/>
      <c r="X64" s="9"/>
    </row>
    <row r="65" spans="2:23" x14ac:dyDescent="0.25">
      <c r="B65" s="7" t="s">
        <v>18</v>
      </c>
      <c r="E65" s="15">
        <f>+E64-D64</f>
        <v>-170.69971340000075</v>
      </c>
      <c r="F65" s="15">
        <f t="shared" ref="F65:I65" si="12">+F64-E64</f>
        <v>-199.06970840999975</v>
      </c>
      <c r="G65" s="15">
        <f t="shared" si="12"/>
        <v>-19.742759630000364</v>
      </c>
      <c r="H65" s="15">
        <f t="shared" si="12"/>
        <v>-493.0514059760194</v>
      </c>
      <c r="I65" s="15">
        <f t="shared" si="12"/>
        <v>-41.477447463980297</v>
      </c>
      <c r="J65" s="15">
        <v>-235.77733097999999</v>
      </c>
      <c r="K65" s="15">
        <v>-39.495859970000311</v>
      </c>
      <c r="L65" s="15">
        <v>42.460994230000324</v>
      </c>
      <c r="M65" s="15">
        <v>-15.033400430000256</v>
      </c>
      <c r="N65" s="15">
        <v>-239.19641421999995</v>
      </c>
      <c r="O65" s="15">
        <v>214.65761351999981</v>
      </c>
      <c r="P65" s="42">
        <v>446</v>
      </c>
      <c r="Q65" s="42">
        <v>897.5</v>
      </c>
      <c r="R65" s="16"/>
      <c r="S65" s="6"/>
      <c r="T65" s="15">
        <v>-139.19999999999999</v>
      </c>
      <c r="U65" s="6">
        <v>2.9</v>
      </c>
      <c r="V65" s="16">
        <v>-3.1</v>
      </c>
      <c r="W65" s="77"/>
    </row>
    <row r="66" spans="2:23" ht="7.5" customHeight="1" thickBot="1" x14ac:dyDescent="0.3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2"/>
      <c r="S66" s="21"/>
      <c r="T66" s="21"/>
      <c r="U66" s="21"/>
      <c r="V66" s="22"/>
    </row>
    <row r="67" spans="2:23" x14ac:dyDescent="0.25">
      <c r="B67" s="23" t="s">
        <v>21</v>
      </c>
      <c r="C67" s="26"/>
      <c r="U67" s="6"/>
    </row>
    <row r="68" spans="2:23" x14ac:dyDescent="0.25">
      <c r="B68" s="24" t="s">
        <v>44</v>
      </c>
      <c r="C68" s="24"/>
      <c r="T68" s="6"/>
      <c r="U68" s="6"/>
    </row>
    <row r="69" spans="2:23" x14ac:dyDescent="0.25">
      <c r="B69" s="24" t="s">
        <v>49</v>
      </c>
      <c r="S69" s="72"/>
      <c r="T69" s="6"/>
    </row>
    <row r="70" spans="2:23" ht="30.75" customHeight="1" x14ac:dyDescent="0.25">
      <c r="B70" s="111" t="s">
        <v>45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</row>
    <row r="71" spans="2:23" x14ac:dyDescent="0.25">
      <c r="B71" s="24" t="s">
        <v>50</v>
      </c>
      <c r="J71" s="60"/>
    </row>
    <row r="72" spans="2:23" x14ac:dyDescent="0.25">
      <c r="J72" s="70"/>
    </row>
    <row r="73" spans="2:23" x14ac:dyDescent="0.25">
      <c r="J73" s="60"/>
    </row>
  </sheetData>
  <mergeCells count="20">
    <mergeCell ref="P4:P5"/>
    <mergeCell ref="B51:B52"/>
    <mergeCell ref="B70:V70"/>
    <mergeCell ref="B54:B55"/>
    <mergeCell ref="B2:V2"/>
    <mergeCell ref="D3:V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S4:V4"/>
    <mergeCell ref="N4:N5"/>
    <mergeCell ref="O4:O5"/>
    <mergeCell ref="Q4:Q5"/>
  </mergeCells>
  <printOptions horizontalCentered="1"/>
  <pageMargins left="0.39370078740157483" right="0.39370078740157483" top="0.98425196850393704" bottom="0.3937007874015748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Deuda Pública Sep2019</vt:lpstr>
      <vt:lpstr>'Deuda Pública Sep2019'!Área_de_impresión</vt:lpstr>
    </vt:vector>
  </TitlesOfParts>
  <Company>Organización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Medina Gonzalez</dc:creator>
  <cp:lastModifiedBy>Carol</cp:lastModifiedBy>
  <cp:lastPrinted>2019-05-15T18:23:44Z</cp:lastPrinted>
  <dcterms:created xsi:type="dcterms:W3CDTF">2013-03-15T19:19:20Z</dcterms:created>
  <dcterms:modified xsi:type="dcterms:W3CDTF">2020-02-11T15:46:21Z</dcterms:modified>
</cp:coreProperties>
</file>