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A1F2A8D0-6B88-46F3-9EBB-8B624AAFF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uda Pública 2023" sheetId="4" r:id="rId1"/>
    <sheet name="Cupon Cero" sheetId="5" state="hidden" r:id="rId2"/>
  </sheets>
  <definedNames>
    <definedName name="_xlnm.Print_Area" localSheetId="0">'Deuda Pública 2023'!$B$1:$Z$73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5" i="4" l="1"/>
  <c r="Z66" i="4" s="1"/>
  <c r="Z55" i="4"/>
  <c r="Z51" i="4"/>
  <c r="Z50" i="4"/>
  <c r="W38" i="4"/>
  <c r="Z8" i="4"/>
  <c r="Z11" i="4"/>
  <c r="Y65" i="4"/>
  <c r="Y11" i="4"/>
  <c r="I5" i="5"/>
  <c r="X65" i="4" l="1"/>
  <c r="Y66" i="4" s="1"/>
  <c r="W65" i="4"/>
  <c r="F5" i="5"/>
  <c r="X38" i="4"/>
  <c r="X66" i="4" l="1"/>
  <c r="V66" i="4"/>
  <c r="V51" i="4"/>
  <c r="V8" i="4"/>
  <c r="Z38" i="4"/>
  <c r="Z23" i="4"/>
  <c r="Z19" i="4"/>
  <c r="Y38" i="4" l="1"/>
  <c r="Y19" i="4"/>
  <c r="Y23" i="4"/>
  <c r="Y50" i="4" l="1"/>
  <c r="X11" i="4"/>
  <c r="X23" i="4"/>
  <c r="X19" i="4"/>
  <c r="Y55" i="4" l="1"/>
  <c r="X50" i="4"/>
  <c r="Y51" i="4" s="1"/>
  <c r="X55" i="4" l="1"/>
  <c r="W11" i="4"/>
  <c r="T65" i="4" l="1"/>
  <c r="U66" i="4" s="1"/>
  <c r="T46" i="4"/>
  <c r="T42" i="4"/>
  <c r="T23" i="4"/>
  <c r="T19" i="4"/>
  <c r="T11" i="4"/>
  <c r="T50" i="4" l="1"/>
  <c r="T55" i="4" l="1"/>
  <c r="T47" i="4"/>
  <c r="S11" i="4" l="1"/>
  <c r="S65" i="4"/>
  <c r="T66" i="4" s="1"/>
  <c r="S46" i="4"/>
  <c r="S42" i="4"/>
  <c r="S23" i="4"/>
  <c r="S19" i="4"/>
  <c r="S50" i="4" l="1"/>
  <c r="T51" i="4" s="1"/>
  <c r="W23" i="4"/>
  <c r="Q23" i="4"/>
  <c r="O23" i="4"/>
  <c r="N23" i="4"/>
  <c r="M23" i="4"/>
  <c r="L23" i="4"/>
  <c r="K23" i="4"/>
  <c r="J23" i="4"/>
  <c r="S47" i="4" l="1"/>
  <c r="W19" i="4" l="1"/>
  <c r="C5" i="5"/>
  <c r="P14" i="4" l="1"/>
  <c r="J11" i="4"/>
  <c r="I12" i="4" l="1"/>
  <c r="H12" i="4"/>
  <c r="G12" i="4"/>
  <c r="F12" i="4"/>
  <c r="E12" i="4"/>
  <c r="D12" i="4"/>
  <c r="Q65" i="4" l="1"/>
  <c r="S66" i="4" s="1"/>
  <c r="P65" i="4"/>
  <c r="O65" i="4"/>
  <c r="N65" i="4"/>
  <c r="M65" i="4"/>
  <c r="L65" i="4"/>
  <c r="K65" i="4"/>
  <c r="J65" i="4"/>
  <c r="N11" i="4"/>
  <c r="Q66" i="4" l="1"/>
  <c r="P66" i="4"/>
  <c r="O66" i="4"/>
  <c r="N66" i="4"/>
  <c r="P50" i="4" l="1"/>
  <c r="Q11" i="4"/>
  <c r="Q46" i="4"/>
  <c r="Q42" i="4"/>
  <c r="Q19" i="4"/>
  <c r="Q50" i="4" l="1"/>
  <c r="Q47" i="4" l="1"/>
  <c r="S51" i="4"/>
  <c r="Q51" i="4"/>
  <c r="P11" i="4" l="1"/>
  <c r="O46" i="4" l="1"/>
  <c r="O42" i="4"/>
  <c r="O19" i="4"/>
  <c r="O50" i="4" l="1"/>
  <c r="O47" i="4" s="1"/>
  <c r="P51" i="4" l="1"/>
  <c r="N46" i="4"/>
  <c r="N42" i="4"/>
  <c r="N19" i="4"/>
  <c r="N50" i="4" l="1"/>
  <c r="O51" i="4" s="1"/>
  <c r="I65" i="4" l="1"/>
  <c r="H65" i="4"/>
  <c r="G65" i="4"/>
  <c r="F65" i="4"/>
  <c r="E65" i="4"/>
  <c r="D65" i="4"/>
  <c r="M46" i="4"/>
  <c r="L46" i="4"/>
  <c r="K46" i="4"/>
  <c r="J46" i="4"/>
  <c r="I46" i="4"/>
  <c r="H46" i="4"/>
  <c r="G46" i="4"/>
  <c r="F46" i="4"/>
  <c r="E46" i="4"/>
  <c r="D46" i="4"/>
  <c r="W42" i="4"/>
  <c r="M42" i="4"/>
  <c r="L42" i="4"/>
  <c r="K42" i="4"/>
  <c r="J42" i="4"/>
  <c r="I42" i="4"/>
  <c r="H42" i="4"/>
  <c r="G42" i="4"/>
  <c r="F42" i="4"/>
  <c r="E42" i="4"/>
  <c r="D42" i="4"/>
  <c r="M38" i="4"/>
  <c r="L38" i="4"/>
  <c r="K38" i="4"/>
  <c r="J38" i="4"/>
  <c r="I38" i="4"/>
  <c r="H38" i="4"/>
  <c r="G38" i="4"/>
  <c r="F38" i="4"/>
  <c r="E38" i="4"/>
  <c r="D38" i="4"/>
  <c r="I23" i="4"/>
  <c r="H23" i="4"/>
  <c r="G23" i="4"/>
  <c r="F23" i="4"/>
  <c r="E23" i="4"/>
  <c r="D23" i="4"/>
  <c r="M19" i="4"/>
  <c r="L19" i="4"/>
  <c r="K19" i="4"/>
  <c r="J19" i="4"/>
  <c r="I19" i="4"/>
  <c r="H19" i="4"/>
  <c r="G19" i="4"/>
  <c r="F19" i="4"/>
  <c r="E19" i="4"/>
  <c r="D19" i="4"/>
  <c r="M11" i="4"/>
  <c r="L11" i="4"/>
  <c r="K11" i="4"/>
  <c r="I11" i="4"/>
  <c r="H11" i="4"/>
  <c r="G11" i="4"/>
  <c r="F11" i="4"/>
  <c r="E11" i="4"/>
  <c r="D11" i="4"/>
  <c r="D15" i="4" s="1"/>
  <c r="E8" i="4" s="1"/>
  <c r="W50" i="4" l="1"/>
  <c r="F66" i="4"/>
  <c r="E66" i="4"/>
  <c r="D50" i="4"/>
  <c r="E15" i="4"/>
  <c r="F8" i="4" s="1"/>
  <c r="F15" i="4" s="1"/>
  <c r="G8" i="4" s="1"/>
  <c r="G15" i="4" s="1"/>
  <c r="H8" i="4" s="1"/>
  <c r="H15" i="4" s="1"/>
  <c r="I8" i="4" s="1"/>
  <c r="I15" i="4" s="1"/>
  <c r="J8" i="4" s="1"/>
  <c r="J13" i="4" s="1"/>
  <c r="J15" i="4" s="1"/>
  <c r="J66" i="4"/>
  <c r="L50" i="4"/>
  <c r="H50" i="4"/>
  <c r="G66" i="4"/>
  <c r="K66" i="4"/>
  <c r="F50" i="4"/>
  <c r="J50" i="4"/>
  <c r="H66" i="4"/>
  <c r="L66" i="4"/>
  <c r="I66" i="4"/>
  <c r="M66" i="4"/>
  <c r="E50" i="4"/>
  <c r="G50" i="4"/>
  <c r="I50" i="4"/>
  <c r="K50" i="4"/>
  <c r="M50" i="4"/>
  <c r="N51" i="4" s="1"/>
  <c r="W51" i="4" l="1"/>
  <c r="X51" i="4"/>
  <c r="W55" i="4"/>
  <c r="K51" i="4"/>
  <c r="K8" i="4"/>
  <c r="K13" i="4" s="1"/>
  <c r="K15" i="4" s="1"/>
  <c r="E51" i="4"/>
  <c r="J51" i="4"/>
  <c r="I51" i="4"/>
  <c r="M51" i="4"/>
  <c r="G51" i="4"/>
  <c r="F51" i="4"/>
  <c r="W47" i="4"/>
  <c r="L51" i="4"/>
  <c r="H51" i="4"/>
  <c r="L8" i="4" l="1"/>
  <c r="L13" i="4" s="1"/>
  <c r="L15" i="4" s="1"/>
  <c r="M8" i="4" l="1"/>
  <c r="M13" i="4" s="1"/>
  <c r="M15" i="4" s="1"/>
  <c r="N8" i="4" l="1"/>
  <c r="N13" i="4" s="1"/>
  <c r="N15" i="4" s="1"/>
  <c r="O8" i="4" l="1"/>
  <c r="O13" i="4" s="1"/>
  <c r="O15" i="4" s="1"/>
  <c r="P8" i="4" l="1"/>
  <c r="P13" i="4" s="1"/>
  <c r="Q8" i="4" l="1"/>
  <c r="Q13" i="4" s="1"/>
  <c r="S8" i="4" s="1"/>
  <c r="S13" i="4" s="1"/>
  <c r="T8" i="4" s="1"/>
  <c r="T13" i="4" s="1"/>
  <c r="P15" i="4"/>
  <c r="T15" i="4" l="1"/>
  <c r="V13" i="4"/>
  <c r="S15" i="4"/>
  <c r="Q15" i="4"/>
  <c r="V15" i="4" l="1"/>
  <c r="W8" i="4"/>
  <c r="W13" i="4" s="1"/>
  <c r="X8" i="4" l="1"/>
  <c r="X13" i="4" s="1"/>
  <c r="Y8" i="4" s="1"/>
  <c r="Y13" i="4" s="1"/>
  <c r="W15" i="4"/>
  <c r="X15" i="4" l="1"/>
  <c r="Z13" i="4" l="1"/>
  <c r="Z15" i="4" s="1"/>
  <c r="Y15" i="4"/>
</calcChain>
</file>

<file path=xl/sharedStrings.xml><?xml version="1.0" encoding="utf-8"?>
<sst xmlns="http://schemas.openxmlformats.org/spreadsheetml/2006/main" count="76" uniqueCount="62">
  <si>
    <t>Banca Comercial</t>
  </si>
  <si>
    <t>Banca de Desarrollo</t>
  </si>
  <si>
    <t>Proveedores y Contratistas</t>
  </si>
  <si>
    <t>2° Trim.</t>
  </si>
  <si>
    <t>3er. Trim.</t>
  </si>
  <si>
    <t>1er. Trim.</t>
  </si>
  <si>
    <t>Organismos</t>
  </si>
  <si>
    <t>Contrataciones</t>
  </si>
  <si>
    <t>Amortizaciones</t>
  </si>
  <si>
    <t>Saldo Inicial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</si>
  <si>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</si>
  <si>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</si>
  <si>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</si>
  <si>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</si>
  <si>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</si>
  <si>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</si>
  <si>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</si>
  <si>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</si>
  <si>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</si>
  <si>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</si>
  <si>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</si>
  <si>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</si>
  <si>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t>Directa</t>
  </si>
  <si>
    <t>Contingente</t>
  </si>
  <si>
    <t xml:space="preserve"> -HSBC</t>
  </si>
  <si>
    <t xml:space="preserve"> - Contratistas Sector Central</t>
  </si>
  <si>
    <t xml:space="preserve"> -Santander</t>
  </si>
  <si>
    <t xml:space="preserve"> -Interacciones</t>
  </si>
  <si>
    <t xml:space="preserve"> -Banorte</t>
  </si>
  <si>
    <t xml:space="preserve"> -Bansi</t>
  </si>
  <si>
    <t xml:space="preserve"> -Inbursa</t>
  </si>
  <si>
    <t xml:space="preserve"> -Multiva</t>
  </si>
  <si>
    <t>Contratistas y Proveedores</t>
  </si>
  <si>
    <t xml:space="preserve"> -Dexia Crédito Local</t>
  </si>
  <si>
    <t xml:space="preserve"> -Banco del Bajío</t>
  </si>
  <si>
    <t xml:space="preserve"> - Cert. Bursátiles</t>
  </si>
  <si>
    <t xml:space="preserve"> -</t>
  </si>
  <si>
    <t xml:space="preserve"> - Contratistas Organismos Aux. Avalados</t>
  </si>
  <si>
    <t xml:space="preserve"> -Banobras </t>
  </si>
  <si>
    <t xml:space="preserve"> 3_/</t>
  </si>
  <si>
    <t>4° Trim.</t>
  </si>
  <si>
    <t>Saldo de Deuda Pública</t>
  </si>
  <si>
    <t>Saldo de los Créditos</t>
  </si>
  <si>
    <t>PROFISE</t>
  </si>
  <si>
    <t>FONREC</t>
  </si>
  <si>
    <t>TOTAL</t>
  </si>
  <si>
    <t xml:space="preserve"> -Scotia Bank</t>
  </si>
  <si>
    <t xml:space="preserve"> 3_/ Las Contrataciones y Amortizaciones  fueron realizadas al amparo del Decreto Número 318, publicado en el Periódico Oficial el 10 de agosto de 2018; por el que se autorizó la Reestructura o Refinanciamiento de la Deuda Pública Estatal, efectiva el 1 de noviembre de 2018.</t>
  </si>
  <si>
    <t xml:space="preserve"> 4_/ Datos proporcionados por la Dirección General Adjunta Fiduciaria de BANOBRAS,S.N.C.</t>
  </si>
  <si>
    <t xml:space="preserve"> 5_/ Incluye Derivados y Comisiones de la Deuda Pública.</t>
  </si>
  <si>
    <t xml:space="preserve"> -CitiBanamex</t>
  </si>
  <si>
    <t xml:space="preserve"> -BBVA México (Bancomer)</t>
  </si>
  <si>
    <t xml:space="preserve"> 1_/ Cifras de Cuenta Pública 2011-2022.</t>
  </si>
  <si>
    <t>VALOR BONO CUPON CERO junio 2023</t>
  </si>
  <si>
    <t>VALOR BONO CUPON CERO marzo 2023</t>
  </si>
  <si>
    <t>VALOR BONO CUPON CERO Sep 2023</t>
  </si>
  <si>
    <r>
      <t xml:space="preserve"> (Millones de Pesos) </t>
    </r>
    <r>
      <rPr>
        <b/>
        <vertAlign val="superscript"/>
        <sz val="10"/>
        <color theme="1"/>
        <rFont val="Montserrat"/>
      </rPr>
      <t xml:space="preserve">1_/ </t>
    </r>
  </si>
  <si>
    <r>
      <t xml:space="preserve">2023 </t>
    </r>
    <r>
      <rPr>
        <b/>
        <vertAlign val="superscript"/>
        <sz val="11"/>
        <color theme="1"/>
        <rFont val="Montserrat"/>
      </rPr>
      <t>2</t>
    </r>
    <r>
      <rPr>
        <b/>
        <vertAlign val="superscript"/>
        <sz val="9"/>
        <color theme="1"/>
        <rFont val="Montserrat"/>
      </rPr>
      <t>_/</t>
    </r>
  </si>
  <si>
    <r>
      <t xml:space="preserve">Bono Cupón Cero </t>
    </r>
    <r>
      <rPr>
        <b/>
        <vertAlign val="superscript"/>
        <sz val="11"/>
        <color theme="1"/>
        <rFont val="Montserrat"/>
      </rPr>
      <t>4_/</t>
    </r>
  </si>
  <si>
    <r>
      <t xml:space="preserve">Otros </t>
    </r>
    <r>
      <rPr>
        <vertAlign val="superscript"/>
        <sz val="11"/>
        <color theme="1"/>
        <rFont val="Montserrat"/>
      </rPr>
      <t>5_/</t>
    </r>
  </si>
  <si>
    <t>-</t>
  </si>
  <si>
    <t xml:space="preserve"> 2_/ Cifras Preliminares Cierre 4T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</si>
</sst>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  <numFmt numFmtId="170" formatCode="#,##0.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Montserrat"/>
    </font>
    <font>
      <sz val="11"/>
      <color theme="1"/>
      <name val="Montserrat"/>
    </font>
    <font>
      <b/>
      <sz val="10"/>
      <color theme="1"/>
      <name val="Montserrat"/>
    </font>
    <font>
      <b/>
      <vertAlign val="superscript"/>
      <sz val="10"/>
      <color theme="1"/>
      <name val="Montserrat"/>
    </font>
    <font>
      <b/>
      <sz val="11"/>
      <color theme="1"/>
      <name val="Montserrat"/>
    </font>
    <font>
      <b/>
      <vertAlign val="superscript"/>
      <sz val="11"/>
      <color theme="1"/>
      <name val="Montserrat"/>
    </font>
    <font>
      <b/>
      <vertAlign val="superscript"/>
      <sz val="9"/>
      <color theme="1"/>
      <name val="Montserrat"/>
    </font>
    <font>
      <vertAlign val="subscript"/>
      <sz val="11"/>
      <color theme="1"/>
      <name val="Montserrat"/>
    </font>
    <font>
      <vertAlign val="superscript"/>
      <sz val="11"/>
      <color theme="1"/>
      <name val="Montserrat"/>
    </font>
    <font>
      <b/>
      <u/>
      <sz val="11"/>
      <color theme="1"/>
      <name val="Montserrat"/>
    </font>
    <font>
      <b/>
      <sz val="11"/>
      <color theme="1"/>
      <name val="Montserrat"/>
      <family val="3"/>
    </font>
    <font>
      <b/>
      <u/>
      <sz val="11"/>
      <color theme="1"/>
      <name val="Montserr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0" fillId="3" borderId="0" applyNumberFormat="0" applyBorder="0" applyAlignment="0" applyProtection="0"/>
    <xf numFmtId="0" fontId="8" fillId="20" borderId="22" applyNumberFormat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9" fillId="0" borderId="25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0" borderId="26" applyNumberForma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10" xfId="0" applyBorder="1"/>
    <xf numFmtId="0" fontId="0" fillId="0" borderId="12" xfId="0" applyBorder="1"/>
    <xf numFmtId="164" fontId="0" fillId="22" borderId="0" xfId="0" applyNumberFormat="1" applyFill="1"/>
    <xf numFmtId="0" fontId="0" fillId="0" borderId="2" xfId="0" applyBorder="1"/>
    <xf numFmtId="43" fontId="0" fillId="0" borderId="4" xfId="1" applyFont="1" applyBorder="1"/>
    <xf numFmtId="0" fontId="0" fillId="0" borderId="28" xfId="0" applyBorder="1"/>
    <xf numFmtId="43" fontId="0" fillId="0" borderId="29" xfId="1" applyFont="1" applyBorder="1"/>
    <xf numFmtId="0" fontId="0" fillId="23" borderId="5" xfId="0" applyFill="1" applyBorder="1"/>
    <xf numFmtId="43" fontId="0" fillId="23" borderId="7" xfId="1" applyFont="1" applyFill="1" applyBorder="1"/>
    <xf numFmtId="0" fontId="0" fillId="0" borderId="8" xfId="0" applyBorder="1"/>
    <xf numFmtId="0" fontId="20" fillId="0" borderId="10" xfId="0" applyFont="1" applyBorder="1"/>
    <xf numFmtId="0" fontId="20" fillId="0" borderId="0" xfId="0" applyFont="1"/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22" borderId="6" xfId="0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23" fillId="0" borderId="0" xfId="0" applyNumberFormat="1" applyFont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0" borderId="11" xfId="0" applyNumberFormat="1" applyFont="1" applyBorder="1" applyAlignment="1">
      <alignment vertical="center"/>
    </xf>
    <xf numFmtId="0" fontId="19" fillId="0" borderId="10" xfId="0" applyFont="1" applyBorder="1"/>
    <xf numFmtId="0" fontId="23" fillId="0" borderId="0" xfId="0" applyFont="1"/>
    <xf numFmtId="164" fontId="20" fillId="0" borderId="0" xfId="0" applyNumberFormat="1" applyFont="1"/>
    <xf numFmtId="164" fontId="20" fillId="0" borderId="10" xfId="0" applyNumberFormat="1" applyFont="1" applyBorder="1"/>
    <xf numFmtId="164" fontId="20" fillId="0" borderId="11" xfId="0" applyNumberFormat="1" applyFont="1" applyBorder="1"/>
    <xf numFmtId="0" fontId="23" fillId="0" borderId="10" xfId="0" applyFont="1" applyBorder="1"/>
    <xf numFmtId="164" fontId="23" fillId="0" borderId="0" xfId="0" applyNumberFormat="1" applyFont="1"/>
    <xf numFmtId="164" fontId="23" fillId="0" borderId="10" xfId="0" applyNumberFormat="1" applyFont="1" applyBorder="1"/>
    <xf numFmtId="169" fontId="20" fillId="0" borderId="0" xfId="1" applyNumberFormat="1" applyFont="1" applyBorder="1" applyAlignment="1">
      <alignment horizontal="center"/>
    </xf>
    <xf numFmtId="169" fontId="20" fillId="0" borderId="11" xfId="1" applyNumberFormat="1" applyFont="1" applyBorder="1" applyAlignment="1">
      <alignment horizontal="center"/>
    </xf>
    <xf numFmtId="164" fontId="26" fillId="0" borderId="0" xfId="0" applyNumberFormat="1" applyFont="1"/>
    <xf numFmtId="165" fontId="20" fillId="0" borderId="0" xfId="0" applyNumberFormat="1" applyFont="1"/>
    <xf numFmtId="165" fontId="20" fillId="0" borderId="10" xfId="0" applyNumberFormat="1" applyFont="1" applyBorder="1"/>
    <xf numFmtId="169" fontId="20" fillId="0" borderId="0" xfId="1" applyNumberFormat="1" applyFont="1" applyBorder="1"/>
    <xf numFmtId="169" fontId="20" fillId="0" borderId="11" xfId="1" applyNumberFormat="1" applyFont="1" applyBorder="1"/>
    <xf numFmtId="164" fontId="23" fillId="0" borderId="13" xfId="0" applyNumberFormat="1" applyFont="1" applyBorder="1" applyAlignment="1">
      <alignment vertical="center"/>
    </xf>
    <xf numFmtId="164" fontId="23" fillId="0" borderId="12" xfId="0" applyNumberFormat="1" applyFont="1" applyBorder="1" applyAlignment="1">
      <alignment vertical="center"/>
    </xf>
    <xf numFmtId="164" fontId="23" fillId="0" borderId="14" xfId="0" applyNumberFormat="1" applyFont="1" applyBorder="1" applyAlignment="1">
      <alignment vertical="center"/>
    </xf>
    <xf numFmtId="0" fontId="23" fillId="0" borderId="10" xfId="0" applyFont="1" applyBorder="1" applyAlignment="1">
      <alignment horizontal="right"/>
    </xf>
    <xf numFmtId="169" fontId="20" fillId="0" borderId="0" xfId="1" applyNumberFormat="1" applyFont="1" applyFill="1" applyBorder="1"/>
    <xf numFmtId="164" fontId="20" fillId="22" borderId="0" xfId="0" applyNumberFormat="1" applyFont="1" applyFill="1"/>
    <xf numFmtId="164" fontId="20" fillId="0" borderId="9" xfId="0" applyNumberFormat="1" applyFont="1" applyBorder="1"/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right"/>
    </xf>
    <xf numFmtId="0" fontId="20" fillId="0" borderId="15" xfId="0" applyFont="1" applyBorder="1"/>
    <xf numFmtId="169" fontId="23" fillId="0" borderId="15" xfId="1" applyNumberFormat="1" applyFont="1" applyBorder="1"/>
    <xf numFmtId="169" fontId="23" fillId="0" borderId="15" xfId="1" applyNumberFormat="1" applyFont="1" applyFill="1" applyBorder="1"/>
    <xf numFmtId="169" fontId="23" fillId="0" borderId="16" xfId="1" applyNumberFormat="1" applyFont="1" applyBorder="1"/>
    <xf numFmtId="164" fontId="23" fillId="0" borderId="17" xfId="1" applyNumberFormat="1" applyFont="1" applyBorder="1"/>
    <xf numFmtId="169" fontId="20" fillId="0" borderId="0" xfId="0" applyNumberFormat="1" applyFont="1"/>
    <xf numFmtId="169" fontId="23" fillId="0" borderId="0" xfId="0" applyNumberFormat="1" applyFont="1" applyAlignment="1">
      <alignment horizontal="center"/>
    </xf>
    <xf numFmtId="169" fontId="20" fillId="0" borderId="10" xfId="0" applyNumberFormat="1" applyFont="1" applyBorder="1"/>
    <xf numFmtId="164" fontId="20" fillId="0" borderId="0" xfId="1" applyNumberFormat="1" applyFont="1" applyBorder="1"/>
    <xf numFmtId="164" fontId="20" fillId="0" borderId="11" xfId="1" applyNumberFormat="1" applyFont="1" applyBorder="1"/>
    <xf numFmtId="164" fontId="23" fillId="0" borderId="15" xfId="1" applyNumberFormat="1" applyFont="1" applyBorder="1"/>
    <xf numFmtId="169" fontId="20" fillId="0" borderId="0" xfId="0" applyNumberFormat="1" applyFont="1" applyAlignment="1">
      <alignment horizontal="center"/>
    </xf>
    <xf numFmtId="0" fontId="20" fillId="0" borderId="10" xfId="0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43" fontId="20" fillId="0" borderId="0" xfId="1" applyFont="1" applyBorder="1"/>
    <xf numFmtId="169" fontId="20" fillId="0" borderId="10" xfId="1" applyNumberFormat="1" applyFont="1" applyFill="1" applyBorder="1" applyAlignment="1">
      <alignment horizontal="center"/>
    </xf>
    <xf numFmtId="169" fontId="20" fillId="0" borderId="10" xfId="1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5" xfId="0" applyFont="1" applyBorder="1"/>
    <xf numFmtId="169" fontId="23" fillId="0" borderId="17" xfId="1" applyNumberFormat="1" applyFont="1" applyBorder="1"/>
    <xf numFmtId="169" fontId="20" fillId="0" borderId="10" xfId="1" applyNumberFormat="1" applyFont="1" applyBorder="1"/>
    <xf numFmtId="0" fontId="23" fillId="0" borderId="16" xfId="0" applyFont="1" applyBorder="1"/>
    <xf numFmtId="0" fontId="20" fillId="0" borderId="16" xfId="0" applyFont="1" applyBorder="1"/>
    <xf numFmtId="169" fontId="20" fillId="0" borderId="15" xfId="1" applyNumberFormat="1" applyFont="1" applyBorder="1"/>
    <xf numFmtId="169" fontId="20" fillId="0" borderId="15" xfId="0" applyNumberFormat="1" applyFont="1" applyBorder="1"/>
    <xf numFmtId="169" fontId="23" fillId="0" borderId="0" xfId="1" applyNumberFormat="1" applyFont="1" applyBorder="1"/>
    <xf numFmtId="169" fontId="23" fillId="0" borderId="0" xfId="1" applyNumberFormat="1" applyFont="1" applyFill="1" applyBorder="1"/>
    <xf numFmtId="164" fontId="23" fillId="0" borderId="11" xfId="1" applyNumberFormat="1" applyFont="1" applyBorder="1"/>
    <xf numFmtId="164" fontId="23" fillId="0" borderId="0" xfId="1" applyNumberFormat="1" applyFont="1" applyBorder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1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165" fontId="20" fillId="0" borderId="10" xfId="0" applyNumberFormat="1" applyFont="1" applyBorder="1" applyAlignment="1">
      <alignment vertical="center"/>
    </xf>
    <xf numFmtId="169" fontId="20" fillId="0" borderId="11" xfId="0" applyNumberFormat="1" applyFont="1" applyBorder="1"/>
    <xf numFmtId="0" fontId="23" fillId="24" borderId="0" xfId="0" applyFont="1" applyFill="1" applyAlignment="1">
      <alignment horizontal="right" vertical="center" wrapText="1"/>
    </xf>
    <xf numFmtId="164" fontId="20" fillId="24" borderId="0" xfId="1" applyNumberFormat="1" applyFont="1" applyFill="1" applyBorder="1" applyAlignment="1">
      <alignment vertical="center"/>
    </xf>
    <xf numFmtId="164" fontId="20" fillId="24" borderId="10" xfId="1" applyNumberFormat="1" applyFont="1" applyFill="1" applyBorder="1" applyAlignment="1">
      <alignment vertical="center"/>
    </xf>
    <xf numFmtId="164" fontId="20" fillId="24" borderId="11" xfId="1" applyNumberFormat="1" applyFont="1" applyFill="1" applyBorder="1" applyAlignment="1">
      <alignment vertical="center"/>
    </xf>
    <xf numFmtId="0" fontId="23" fillId="24" borderId="10" xfId="0" applyFont="1" applyFill="1" applyBorder="1" applyAlignment="1">
      <alignment horizontal="right" vertical="center" wrapText="1"/>
    </xf>
    <xf numFmtId="169" fontId="20" fillId="24" borderId="0" xfId="1" applyNumberFormat="1" applyFont="1" applyFill="1" applyBorder="1" applyAlignment="1">
      <alignment vertical="center"/>
    </xf>
    <xf numFmtId="169" fontId="20" fillId="24" borderId="10" xfId="1" applyNumberFormat="1" applyFont="1" applyFill="1" applyBorder="1" applyAlignment="1">
      <alignment vertical="center"/>
    </xf>
    <xf numFmtId="169" fontId="20" fillId="24" borderId="0" xfId="1" applyNumberFormat="1" applyFont="1" applyFill="1" applyBorder="1" applyAlignment="1">
      <alignment horizontal="center"/>
    </xf>
    <xf numFmtId="0" fontId="23" fillId="24" borderId="13" xfId="0" applyFont="1" applyFill="1" applyBorder="1" applyAlignment="1">
      <alignment horizontal="right" vertical="center" wrapText="1"/>
    </xf>
    <xf numFmtId="164" fontId="20" fillId="24" borderId="13" xfId="1" applyNumberFormat="1" applyFont="1" applyFill="1" applyBorder="1" applyAlignment="1">
      <alignment vertical="center"/>
    </xf>
    <xf numFmtId="164" fontId="20" fillId="24" borderId="12" xfId="1" applyNumberFormat="1" applyFont="1" applyFill="1" applyBorder="1" applyAlignment="1">
      <alignment vertical="center"/>
    </xf>
    <xf numFmtId="164" fontId="20" fillId="24" borderId="14" xfId="1" applyNumberFormat="1" applyFont="1" applyFill="1" applyBorder="1" applyAlignment="1">
      <alignment vertical="center"/>
    </xf>
    <xf numFmtId="169" fontId="20" fillId="0" borderId="1" xfId="0" applyNumberFormat="1" applyFont="1" applyBorder="1"/>
    <xf numFmtId="169" fontId="20" fillId="0" borderId="9" xfId="0" applyNumberFormat="1" applyFont="1" applyBorder="1"/>
    <xf numFmtId="43" fontId="20" fillId="0" borderId="0" xfId="0" applyNumberFormat="1" applyFont="1"/>
    <xf numFmtId="164" fontId="20" fillId="0" borderId="0" xfId="0" applyNumberFormat="1" applyFont="1" applyAlignment="1">
      <alignment vertical="center"/>
    </xf>
    <xf numFmtId="164" fontId="20" fillId="0" borderId="11" xfId="0" applyNumberFormat="1" applyFont="1" applyBorder="1" applyAlignment="1">
      <alignment vertical="center"/>
    </xf>
    <xf numFmtId="40" fontId="20" fillId="0" borderId="0" xfId="0" applyNumberFormat="1" applyFont="1"/>
    <xf numFmtId="40" fontId="20" fillId="0" borderId="0" xfId="0" applyNumberFormat="1" applyFont="1" applyAlignment="1">
      <alignment vertical="center"/>
    </xf>
    <xf numFmtId="40" fontId="20" fillId="0" borderId="11" xfId="0" applyNumberFormat="1" applyFont="1" applyBorder="1" applyAlignment="1">
      <alignment vertical="center"/>
    </xf>
    <xf numFmtId="165" fontId="20" fillId="0" borderId="11" xfId="1" applyNumberFormat="1" applyFont="1" applyBorder="1" applyAlignment="1">
      <alignment horizontal="right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8" fillId="0" borderId="0" xfId="0" applyFont="1"/>
    <xf numFmtId="43" fontId="20" fillId="0" borderId="0" xfId="1" applyFont="1"/>
    <xf numFmtId="170" fontId="20" fillId="0" borderId="0" xfId="0" applyNumberFormat="1" applyFont="1"/>
    <xf numFmtId="0" fontId="23" fillId="0" borderId="0" xfId="0" applyFont="1" applyAlignment="1">
      <alignment horizontal="justify" vertical="center" wrapText="1"/>
    </xf>
    <xf numFmtId="0" fontId="19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23" borderId="30" xfId="0" applyFill="1" applyBorder="1" applyAlignment="1">
      <alignment horizontal="center"/>
    </xf>
    <xf numFmtId="0" fontId="0" fillId="23" borderId="31" xfId="0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23" borderId="7" xfId="0" applyFont="1" applyFill="1" applyBorder="1" applyAlignment="1">
      <alignment horizontal="center"/>
    </xf>
    <xf numFmtId="169" fontId="29" fillId="0" borderId="0" xfId="1" applyNumberFormat="1" applyFont="1" applyBorder="1" applyAlignment="1">
      <alignment horizontal="center"/>
    </xf>
    <xf numFmtId="169" fontId="29" fillId="0" borderId="11" xfId="1" applyNumberFormat="1" applyFont="1" applyBorder="1" applyAlignment="1">
      <alignment horizontal="center"/>
    </xf>
    <xf numFmtId="169" fontId="23" fillId="0" borderId="16" xfId="1" applyNumberFormat="1" applyFont="1" applyBorder="1" applyAlignment="1">
      <alignment horizontal="center"/>
    </xf>
    <xf numFmtId="169" fontId="23" fillId="0" borderId="15" xfId="1" applyNumberFormat="1" applyFont="1" applyBorder="1" applyAlignment="1">
      <alignment horizontal="center"/>
    </xf>
    <xf numFmtId="169" fontId="20" fillId="0" borderId="10" xfId="0" applyNumberFormat="1" applyFont="1" applyBorder="1" applyAlignment="1">
      <alignment horizontal="center"/>
    </xf>
    <xf numFmtId="43" fontId="23" fillId="0" borderId="16" xfId="1" applyFont="1" applyBorder="1" applyAlignment="1">
      <alignment horizontal="center"/>
    </xf>
    <xf numFmtId="43" fontId="23" fillId="0" borderId="15" xfId="1" applyFont="1" applyBorder="1" applyAlignment="1">
      <alignment horizontal="center"/>
    </xf>
    <xf numFmtId="169" fontId="20" fillId="0" borderId="16" xfId="0" applyNumberFormat="1" applyFont="1" applyBorder="1" applyAlignment="1">
      <alignment horizontal="center"/>
    </xf>
    <xf numFmtId="164" fontId="23" fillId="0" borderId="0" xfId="1" applyNumberFormat="1" applyFont="1" applyBorder="1" applyAlignment="1">
      <alignment horizontal="center"/>
    </xf>
    <xf numFmtId="169" fontId="20" fillId="0" borderId="32" xfId="1" applyNumberFormat="1" applyFont="1" applyBorder="1" applyAlignment="1">
      <alignment horizontal="center"/>
    </xf>
    <xf numFmtId="169" fontId="20" fillId="0" borderId="37" xfId="1" applyNumberFormat="1" applyFont="1" applyBorder="1" applyAlignment="1">
      <alignment horizontal="center"/>
    </xf>
    <xf numFmtId="0" fontId="30" fillId="0" borderId="0" xfId="0" applyFont="1"/>
    <xf numFmtId="0" fontId="29" fillId="0" borderId="0" xfId="0" applyFont="1"/>
  </cellXfs>
  <cellStyles count="155">
    <cellStyle name="20% - Accent1" xfId="10" xr:uid="{00000000-0005-0000-0000-000000000000}"/>
    <cellStyle name="20% - Accent1 2" xfId="85" xr:uid="{00000000-0005-0000-0000-000001000000}"/>
    <cellStyle name="20% - Accent2" xfId="11" xr:uid="{00000000-0005-0000-0000-000002000000}"/>
    <cellStyle name="20% - Accent2 2" xfId="86" xr:uid="{00000000-0005-0000-0000-000003000000}"/>
    <cellStyle name="20% - Accent3" xfId="12" xr:uid="{00000000-0005-0000-0000-000004000000}"/>
    <cellStyle name="20% - Accent3 2" xfId="87" xr:uid="{00000000-0005-0000-0000-000005000000}"/>
    <cellStyle name="20% - Accent4" xfId="13" xr:uid="{00000000-0005-0000-0000-000006000000}"/>
    <cellStyle name="20% - Accent4 2" xfId="88" xr:uid="{00000000-0005-0000-0000-000007000000}"/>
    <cellStyle name="20% - Accent5" xfId="14" xr:uid="{00000000-0005-0000-0000-000008000000}"/>
    <cellStyle name="20% - Accent5 2" xfId="89" xr:uid="{00000000-0005-0000-0000-000009000000}"/>
    <cellStyle name="20% - Accent6" xfId="15" xr:uid="{00000000-0005-0000-0000-00000A000000}"/>
    <cellStyle name="20% - Accent6 2" xfId="90" xr:uid="{00000000-0005-0000-0000-00000B000000}"/>
    <cellStyle name="40% - Accent1" xfId="16" xr:uid="{00000000-0005-0000-0000-00000C000000}"/>
    <cellStyle name="40% - Accent1 2" xfId="91" xr:uid="{00000000-0005-0000-0000-00000D000000}"/>
    <cellStyle name="40% - Accent2" xfId="17" xr:uid="{00000000-0005-0000-0000-00000E000000}"/>
    <cellStyle name="40% - Accent2 2" xfId="92" xr:uid="{00000000-0005-0000-0000-00000F000000}"/>
    <cellStyle name="40% - Accent3" xfId="18" xr:uid="{00000000-0005-0000-0000-000010000000}"/>
    <cellStyle name="40% - Accent3 2" xfId="93" xr:uid="{00000000-0005-0000-0000-000011000000}"/>
    <cellStyle name="40% - Accent4" xfId="19" xr:uid="{00000000-0005-0000-0000-000012000000}"/>
    <cellStyle name="40% - Accent4 2" xfId="94" xr:uid="{00000000-0005-0000-0000-000013000000}"/>
    <cellStyle name="40% - Accent5" xfId="20" xr:uid="{00000000-0005-0000-0000-000014000000}"/>
    <cellStyle name="40% - Accent5 2" xfId="95" xr:uid="{00000000-0005-0000-0000-000015000000}"/>
    <cellStyle name="40% - Accent6" xfId="21" xr:uid="{00000000-0005-0000-0000-000016000000}"/>
    <cellStyle name="40% - Accent6 2" xfId="96" xr:uid="{00000000-0005-0000-0000-000017000000}"/>
    <cellStyle name="60% - Accent1" xfId="22" xr:uid="{00000000-0005-0000-0000-000018000000}"/>
    <cellStyle name="60% - Accent2" xfId="23" xr:uid="{00000000-0005-0000-0000-000019000000}"/>
    <cellStyle name="60% - Accent3" xfId="24" xr:uid="{00000000-0005-0000-0000-00001A000000}"/>
    <cellStyle name="60% - Accent4" xfId="25" xr:uid="{00000000-0005-0000-0000-00001B000000}"/>
    <cellStyle name="60% - Accent5" xfId="26" xr:uid="{00000000-0005-0000-0000-00001C000000}"/>
    <cellStyle name="60% - Accent6" xfId="27" xr:uid="{00000000-0005-0000-0000-00001D000000}"/>
    <cellStyle name="Accent1" xfId="28" xr:uid="{00000000-0005-0000-0000-00001E000000}"/>
    <cellStyle name="Accent2" xfId="29" xr:uid="{00000000-0005-0000-0000-00001F000000}"/>
    <cellStyle name="Accent3" xfId="30" xr:uid="{00000000-0005-0000-0000-000020000000}"/>
    <cellStyle name="Accent4" xfId="31" xr:uid="{00000000-0005-0000-0000-000021000000}"/>
    <cellStyle name="Accent5" xfId="32" xr:uid="{00000000-0005-0000-0000-000022000000}"/>
    <cellStyle name="Accent6" xfId="33" xr:uid="{00000000-0005-0000-0000-000023000000}"/>
    <cellStyle name="Bad" xfId="34" xr:uid="{00000000-0005-0000-0000-000024000000}"/>
    <cellStyle name="Calculation" xfId="35" xr:uid="{00000000-0005-0000-0000-000025000000}"/>
    <cellStyle name="Comma [0]" xfId="3" xr:uid="{00000000-0005-0000-0000-000026000000}"/>
    <cellStyle name="Comma [0] 2" xfId="36" xr:uid="{00000000-0005-0000-0000-000027000000}"/>
    <cellStyle name="Currency [0]" xfId="4" xr:uid="{00000000-0005-0000-0000-000028000000}"/>
    <cellStyle name="Currency [0] 2" xfId="37" xr:uid="{00000000-0005-0000-0000-000029000000}"/>
    <cellStyle name="Euro" xfId="5" xr:uid="{00000000-0005-0000-0000-00002A000000}"/>
    <cellStyle name="Explanatory Text" xfId="38" xr:uid="{00000000-0005-0000-0000-00002B000000}"/>
    <cellStyle name="Heading 1" xfId="39" xr:uid="{00000000-0005-0000-0000-00002C000000}"/>
    <cellStyle name="Heading 2" xfId="40" xr:uid="{00000000-0005-0000-0000-00002D000000}"/>
    <cellStyle name="Heading 3" xfId="41" xr:uid="{00000000-0005-0000-0000-00002E000000}"/>
    <cellStyle name="Millares" xfId="1" builtinId="3"/>
    <cellStyle name="Millares 10" xfId="43" xr:uid="{00000000-0005-0000-0000-000030000000}"/>
    <cellStyle name="Millares 10 2" xfId="97" xr:uid="{00000000-0005-0000-0000-000031000000}"/>
    <cellStyle name="Millares 10 2 2" xfId="143" xr:uid="{00000000-0005-0000-0000-000032000000}"/>
    <cellStyle name="Millares 10 3" xfId="130" xr:uid="{00000000-0005-0000-0000-000033000000}"/>
    <cellStyle name="Millares 11" xfId="44" xr:uid="{00000000-0005-0000-0000-000034000000}"/>
    <cellStyle name="Millares 11 2" xfId="98" xr:uid="{00000000-0005-0000-0000-000035000000}"/>
    <cellStyle name="Millares 11 2 2" xfId="144" xr:uid="{00000000-0005-0000-0000-000036000000}"/>
    <cellStyle name="Millares 11 3" xfId="131" xr:uid="{00000000-0005-0000-0000-000037000000}"/>
    <cellStyle name="Millares 12" xfId="45" xr:uid="{00000000-0005-0000-0000-000038000000}"/>
    <cellStyle name="Millares 12 2" xfId="99" xr:uid="{00000000-0005-0000-0000-000039000000}"/>
    <cellStyle name="Millares 12 2 2" xfId="145" xr:uid="{00000000-0005-0000-0000-00003A000000}"/>
    <cellStyle name="Millares 12 3" xfId="132" xr:uid="{00000000-0005-0000-0000-00003B000000}"/>
    <cellStyle name="Millares 13" xfId="46" xr:uid="{00000000-0005-0000-0000-00003C000000}"/>
    <cellStyle name="Millares 13 2" xfId="133" xr:uid="{00000000-0005-0000-0000-00003D000000}"/>
    <cellStyle name="Millares 14" xfId="77" xr:uid="{00000000-0005-0000-0000-00003E000000}"/>
    <cellStyle name="Millares 14 2" xfId="125" xr:uid="{00000000-0005-0000-0000-00003F000000}"/>
    <cellStyle name="Millares 15" xfId="78" xr:uid="{00000000-0005-0000-0000-000040000000}"/>
    <cellStyle name="Millares 16" xfId="79" xr:uid="{00000000-0005-0000-0000-000041000000}"/>
    <cellStyle name="Millares 17" xfId="80" xr:uid="{00000000-0005-0000-0000-000042000000}"/>
    <cellStyle name="Millares 18" xfId="81" xr:uid="{00000000-0005-0000-0000-000043000000}"/>
    <cellStyle name="Millares 19" xfId="83" xr:uid="{00000000-0005-0000-0000-000044000000}"/>
    <cellStyle name="Millares 19 2" xfId="127" xr:uid="{00000000-0005-0000-0000-000045000000}"/>
    <cellStyle name="Millares 19 2 2" xfId="154" xr:uid="{00000000-0005-0000-0000-000046000000}"/>
    <cellStyle name="Millares 19 3" xfId="142" xr:uid="{00000000-0005-0000-0000-000047000000}"/>
    <cellStyle name="Millares 2" xfId="6" xr:uid="{00000000-0005-0000-0000-000048000000}"/>
    <cellStyle name="Millares 2 2" xfId="100" xr:uid="{00000000-0005-0000-0000-000049000000}"/>
    <cellStyle name="Millares 2 2 2" xfId="146" xr:uid="{00000000-0005-0000-0000-00004A000000}"/>
    <cellStyle name="Millares 2 3" xfId="47" xr:uid="{00000000-0005-0000-0000-00004B000000}"/>
    <cellStyle name="Millares 2 4" xfId="134" xr:uid="{00000000-0005-0000-0000-00004C000000}"/>
    <cellStyle name="Millares 20" xfId="42" xr:uid="{00000000-0005-0000-0000-00004D000000}"/>
    <cellStyle name="Millares 21" xfId="129" xr:uid="{00000000-0005-0000-0000-00004E000000}"/>
    <cellStyle name="Millares 3" xfId="48" xr:uid="{00000000-0005-0000-0000-00004F000000}"/>
    <cellStyle name="Millares 3 2" xfId="101" xr:uid="{00000000-0005-0000-0000-000050000000}"/>
    <cellStyle name="Millares 3 2 2" xfId="147" xr:uid="{00000000-0005-0000-0000-000051000000}"/>
    <cellStyle name="Millares 3 3" xfId="135" xr:uid="{00000000-0005-0000-0000-000052000000}"/>
    <cellStyle name="Millares 4" xfId="49" xr:uid="{00000000-0005-0000-0000-000053000000}"/>
    <cellStyle name="Millares 4 2" xfId="102" xr:uid="{00000000-0005-0000-0000-000054000000}"/>
    <cellStyle name="Millares 4 2 2" xfId="148" xr:uid="{00000000-0005-0000-0000-000055000000}"/>
    <cellStyle name="Millares 4 3" xfId="136" xr:uid="{00000000-0005-0000-0000-000056000000}"/>
    <cellStyle name="Millares 5" xfId="50" xr:uid="{00000000-0005-0000-0000-000057000000}"/>
    <cellStyle name="Millares 5 2" xfId="103" xr:uid="{00000000-0005-0000-0000-000058000000}"/>
    <cellStyle name="Millares 5 2 2" xfId="149" xr:uid="{00000000-0005-0000-0000-000059000000}"/>
    <cellStyle name="Millares 5 3" xfId="137" xr:uid="{00000000-0005-0000-0000-00005A000000}"/>
    <cellStyle name="Millares 6" xfId="51" xr:uid="{00000000-0005-0000-0000-00005B000000}"/>
    <cellStyle name="Millares 6 2" xfId="104" xr:uid="{00000000-0005-0000-0000-00005C000000}"/>
    <cellStyle name="Millares 6 2 2" xfId="150" xr:uid="{00000000-0005-0000-0000-00005D000000}"/>
    <cellStyle name="Millares 6 3" xfId="138" xr:uid="{00000000-0005-0000-0000-00005E000000}"/>
    <cellStyle name="Millares 7" xfId="52" xr:uid="{00000000-0005-0000-0000-00005F000000}"/>
    <cellStyle name="Millares 7 2" xfId="105" xr:uid="{00000000-0005-0000-0000-000060000000}"/>
    <cellStyle name="Millares 7 2 2" xfId="151" xr:uid="{00000000-0005-0000-0000-000061000000}"/>
    <cellStyle name="Millares 7 3" xfId="139" xr:uid="{00000000-0005-0000-0000-000062000000}"/>
    <cellStyle name="Millares 8" xfId="53" xr:uid="{00000000-0005-0000-0000-000063000000}"/>
    <cellStyle name="Millares 8 2" xfId="106" xr:uid="{00000000-0005-0000-0000-000064000000}"/>
    <cellStyle name="Millares 8 2 2" xfId="152" xr:uid="{00000000-0005-0000-0000-000065000000}"/>
    <cellStyle name="Millares 8 3" xfId="140" xr:uid="{00000000-0005-0000-0000-000066000000}"/>
    <cellStyle name="Millares 9" xfId="54" xr:uid="{00000000-0005-0000-0000-000067000000}"/>
    <cellStyle name="Millares 9 2" xfId="107" xr:uid="{00000000-0005-0000-0000-000068000000}"/>
    <cellStyle name="Millares 9 2 2" xfId="153" xr:uid="{00000000-0005-0000-0000-000069000000}"/>
    <cellStyle name="Millares 9 3" xfId="141" xr:uid="{00000000-0005-0000-0000-00006A000000}"/>
    <cellStyle name="Neutral 2" xfId="55" xr:uid="{00000000-0005-0000-0000-00006B000000}"/>
    <cellStyle name="Normal" xfId="0" builtinId="0"/>
    <cellStyle name="Normal 10" xfId="56" xr:uid="{00000000-0005-0000-0000-00006D000000}"/>
    <cellStyle name="Normal 10 2" xfId="108" xr:uid="{00000000-0005-0000-0000-00006E000000}"/>
    <cellStyle name="Normal 11" xfId="57" xr:uid="{00000000-0005-0000-0000-00006F000000}"/>
    <cellStyle name="Normal 11 2" xfId="109" xr:uid="{00000000-0005-0000-0000-000070000000}"/>
    <cellStyle name="Normal 12" xfId="58" xr:uid="{00000000-0005-0000-0000-000071000000}"/>
    <cellStyle name="Normal 12 2" xfId="110" xr:uid="{00000000-0005-0000-0000-000072000000}"/>
    <cellStyle name="Normal 13" xfId="59" xr:uid="{00000000-0005-0000-0000-000073000000}"/>
    <cellStyle name="Normal 13 2" xfId="111" xr:uid="{00000000-0005-0000-0000-000074000000}"/>
    <cellStyle name="Normal 14" xfId="60" xr:uid="{00000000-0005-0000-0000-000075000000}"/>
    <cellStyle name="Normal 14 2" xfId="112" xr:uid="{00000000-0005-0000-0000-000076000000}"/>
    <cellStyle name="Normal 15" xfId="61" xr:uid="{00000000-0005-0000-0000-000077000000}"/>
    <cellStyle name="Normal 15 2" xfId="113" xr:uid="{00000000-0005-0000-0000-000078000000}"/>
    <cellStyle name="Normal 16" xfId="62" xr:uid="{00000000-0005-0000-0000-000079000000}"/>
    <cellStyle name="Normal 16 2" xfId="114" xr:uid="{00000000-0005-0000-0000-00007A000000}"/>
    <cellStyle name="Normal 17" xfId="63" xr:uid="{00000000-0005-0000-0000-00007B000000}"/>
    <cellStyle name="Normal 17 2" xfId="115" xr:uid="{00000000-0005-0000-0000-00007C000000}"/>
    <cellStyle name="Normal 18" xfId="64" xr:uid="{00000000-0005-0000-0000-00007D000000}"/>
    <cellStyle name="Normal 18 2" xfId="116" xr:uid="{00000000-0005-0000-0000-00007E000000}"/>
    <cellStyle name="Normal 19" xfId="76" xr:uid="{00000000-0005-0000-0000-00007F000000}"/>
    <cellStyle name="Normal 2" xfId="2" xr:uid="{00000000-0005-0000-0000-000080000000}"/>
    <cellStyle name="Normal 2 2" xfId="117" xr:uid="{00000000-0005-0000-0000-000081000000}"/>
    <cellStyle name="Normal 20" xfId="82" xr:uid="{00000000-0005-0000-0000-000082000000}"/>
    <cellStyle name="Normal 20 2" xfId="126" xr:uid="{00000000-0005-0000-0000-000083000000}"/>
    <cellStyle name="Normal 21" xfId="9" xr:uid="{00000000-0005-0000-0000-000084000000}"/>
    <cellStyle name="Normal 22" xfId="128" xr:uid="{00000000-0005-0000-0000-000085000000}"/>
    <cellStyle name="Normal 3" xfId="65" xr:uid="{00000000-0005-0000-0000-000086000000}"/>
    <cellStyle name="Normal 3 2" xfId="118" xr:uid="{00000000-0005-0000-0000-000087000000}"/>
    <cellStyle name="Normal 4" xfId="66" xr:uid="{00000000-0005-0000-0000-000088000000}"/>
    <cellStyle name="Normal 4 2" xfId="119" xr:uid="{00000000-0005-0000-0000-000089000000}"/>
    <cellStyle name="Normal 5" xfId="67" xr:uid="{00000000-0005-0000-0000-00008A000000}"/>
    <cellStyle name="Normal 5 2" xfId="120" xr:uid="{00000000-0005-0000-0000-00008B000000}"/>
    <cellStyle name="Normal 6" xfId="68" xr:uid="{00000000-0005-0000-0000-00008C000000}"/>
    <cellStyle name="Normal 6 2" xfId="121" xr:uid="{00000000-0005-0000-0000-00008D000000}"/>
    <cellStyle name="Normal 7" xfId="69" xr:uid="{00000000-0005-0000-0000-00008E000000}"/>
    <cellStyle name="Normal 7 2" xfId="122" xr:uid="{00000000-0005-0000-0000-00008F000000}"/>
    <cellStyle name="Normal 8" xfId="70" xr:uid="{00000000-0005-0000-0000-000090000000}"/>
    <cellStyle name="Normal 8 2" xfId="123" xr:uid="{00000000-0005-0000-0000-000091000000}"/>
    <cellStyle name="Normal 9" xfId="71" xr:uid="{00000000-0005-0000-0000-000092000000}"/>
    <cellStyle name="Normal 9 2" xfId="124" xr:uid="{00000000-0005-0000-0000-000093000000}"/>
    <cellStyle name="Normaᗬ_Hoja1 (7)" xfId="7" xr:uid="{00000000-0005-0000-0000-000094000000}"/>
    <cellStyle name="Output" xfId="72" xr:uid="{00000000-0005-0000-0000-000095000000}"/>
    <cellStyle name="Porcentaje 2" xfId="84" xr:uid="{00000000-0005-0000-0000-000096000000}"/>
    <cellStyle name="Porcentual 2" xfId="73" xr:uid="{00000000-0005-0000-0000-000097000000}"/>
    <cellStyle name="þ_x001d_ð _x000c_);ð_x000c__x001c_;U_x0001_&gt;_x0006_ã;_x0007__x0001__x0001_" xfId="8" xr:uid="{00000000-0005-0000-0000-000098000000}"/>
    <cellStyle name="Title" xfId="74" xr:uid="{00000000-0005-0000-0000-000099000000}"/>
    <cellStyle name="Total 2" xfId="75" xr:uid="{00000000-0005-0000-0000-00009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6</xdr:row>
      <xdr:rowOff>0</xdr:rowOff>
    </xdr:from>
    <xdr:to>
      <xdr:col>9</xdr:col>
      <xdr:colOff>28390</xdr:colOff>
      <xdr:row>9</xdr:row>
      <xdr:rowOff>76119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1940F6-B0D2-FDBC-C483-E35C5206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1171575"/>
          <a:ext cx="1476190" cy="64761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</xdr:row>
      <xdr:rowOff>161925</xdr:rowOff>
    </xdr:from>
    <xdr:to>
      <xdr:col>9</xdr:col>
      <xdr:colOff>9342</xdr:colOff>
      <xdr:row>13</xdr:row>
      <xdr:rowOff>28496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5E0EAC-447F-505C-5115-64AA48D15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075" y="1905000"/>
          <a:ext cx="1466667" cy="6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7</xdr:row>
      <xdr:rowOff>0</xdr:rowOff>
    </xdr:from>
    <xdr:to>
      <xdr:col>6</xdr:col>
      <xdr:colOff>18867</xdr:colOff>
      <xdr:row>10</xdr:row>
      <xdr:rowOff>57071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1A5E5D-2974-4E7F-60A1-6A2766C42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0175" y="1362075"/>
          <a:ext cx="1466667" cy="6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10</xdr:row>
      <xdr:rowOff>171450</xdr:rowOff>
    </xdr:from>
    <xdr:to>
      <xdr:col>6</xdr:col>
      <xdr:colOff>18870</xdr:colOff>
      <xdr:row>14</xdr:row>
      <xdr:rowOff>18974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82D73A-33D9-7BFB-0F22-34C61CBAB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0" y="2105025"/>
          <a:ext cx="1438095" cy="6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6</xdr:row>
      <xdr:rowOff>180975</xdr:rowOff>
    </xdr:from>
    <xdr:to>
      <xdr:col>3</xdr:col>
      <xdr:colOff>28387</xdr:colOff>
      <xdr:row>10</xdr:row>
      <xdr:rowOff>28499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C076B0-09DE-B62F-3C14-01C703396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4050" y="1352550"/>
          <a:ext cx="1504762" cy="6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11</xdr:row>
      <xdr:rowOff>9525</xdr:rowOff>
    </xdr:from>
    <xdr:to>
      <xdr:col>3</xdr:col>
      <xdr:colOff>37919</xdr:colOff>
      <xdr:row>14</xdr:row>
      <xdr:rowOff>57073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DEC09C-FC70-55F7-7609-57F18B637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0725" y="2133600"/>
          <a:ext cx="1447619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4"/>
  <sheetViews>
    <sheetView showGridLines="0" tabSelected="1" topLeftCell="B1" zoomScale="70" zoomScaleNormal="70" workbookViewId="0">
      <selection activeCell="B73" sqref="B73:Z73"/>
    </sheetView>
  </sheetViews>
  <sheetFormatPr baseColWidth="10" defaultRowHeight="15" x14ac:dyDescent="0.25"/>
  <cols>
    <col min="1" max="1" width="0" hidden="1" customWidth="1"/>
    <col min="2" max="2" width="31" customWidth="1"/>
    <col min="3" max="3" width="17.140625" customWidth="1"/>
    <col min="4" max="6" width="13.42578125" hidden="1" customWidth="1"/>
    <col min="7" max="7" width="13" hidden="1" customWidth="1"/>
    <col min="8" max="8" width="14" hidden="1" customWidth="1"/>
    <col min="9" max="9" width="10.140625" hidden="1" customWidth="1"/>
    <col min="10" max="10" width="14" hidden="1" customWidth="1"/>
    <col min="11" max="12" width="14.42578125" hidden="1" customWidth="1"/>
    <col min="13" max="13" width="14" hidden="1" customWidth="1"/>
    <col min="14" max="14" width="14.42578125" hidden="1" customWidth="1"/>
    <col min="15" max="15" width="14" hidden="1" customWidth="1"/>
    <col min="16" max="16" width="14.42578125" hidden="1" customWidth="1"/>
    <col min="17" max="17" width="14.42578125" bestFit="1" customWidth="1"/>
    <col min="18" max="18" width="3.85546875" customWidth="1"/>
    <col min="19" max="22" width="13.85546875" customWidth="1"/>
    <col min="23" max="23" width="15" bestFit="1" customWidth="1"/>
    <col min="24" max="24" width="13.7109375" customWidth="1"/>
    <col min="25" max="25" width="16.140625" bestFit="1" customWidth="1"/>
    <col min="26" max="26" width="18.85546875" bestFit="1" customWidth="1"/>
  </cols>
  <sheetData>
    <row r="1" spans="1:26" ht="15.75" thickBot="1" x14ac:dyDescent="0.3"/>
    <row r="2" spans="1:26" ht="22.5" thickBot="1" x14ac:dyDescent="0.45">
      <c r="A2" s="10"/>
      <c r="B2" s="117" t="s">
        <v>16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9"/>
    </row>
    <row r="3" spans="1:26" ht="18.75" thickBot="1" x14ac:dyDescent="0.4">
      <c r="A3" s="1"/>
      <c r="B3" s="11"/>
      <c r="C3" s="12"/>
      <c r="D3" s="120" t="s">
        <v>56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1"/>
    </row>
    <row r="4" spans="1:26" ht="18.75" x14ac:dyDescent="0.35">
      <c r="A4" s="1"/>
      <c r="B4" s="11"/>
      <c r="C4" s="12"/>
      <c r="D4" s="122">
        <v>2005</v>
      </c>
      <c r="E4" s="124">
        <v>2006</v>
      </c>
      <c r="F4" s="124">
        <v>2007</v>
      </c>
      <c r="G4" s="124">
        <v>2008</v>
      </c>
      <c r="H4" s="124">
        <v>2009</v>
      </c>
      <c r="I4" s="124">
        <v>2010</v>
      </c>
      <c r="J4" s="124">
        <v>2011</v>
      </c>
      <c r="K4" s="126">
        <v>2012</v>
      </c>
      <c r="L4" s="126">
        <v>2013</v>
      </c>
      <c r="M4" s="126">
        <v>2014</v>
      </c>
      <c r="N4" s="126">
        <v>2015</v>
      </c>
      <c r="O4" s="126">
        <v>2016</v>
      </c>
      <c r="P4" s="126">
        <v>2017</v>
      </c>
      <c r="Q4" s="126">
        <v>2018</v>
      </c>
      <c r="R4" s="13"/>
      <c r="S4" s="131">
        <v>2019</v>
      </c>
      <c r="T4" s="131">
        <v>2020</v>
      </c>
      <c r="U4" s="126">
        <v>2021</v>
      </c>
      <c r="V4" s="135">
        <v>2022</v>
      </c>
      <c r="W4" s="128" t="s">
        <v>57</v>
      </c>
      <c r="X4" s="129"/>
      <c r="Y4" s="129"/>
      <c r="Z4" s="130"/>
    </row>
    <row r="5" spans="1:26" ht="18.75" thickBot="1" x14ac:dyDescent="0.4">
      <c r="A5" s="1"/>
      <c r="B5" s="11"/>
      <c r="C5" s="12"/>
      <c r="D5" s="123"/>
      <c r="E5" s="125"/>
      <c r="F5" s="125"/>
      <c r="G5" s="125"/>
      <c r="H5" s="125"/>
      <c r="I5" s="125"/>
      <c r="J5" s="125"/>
      <c r="K5" s="127"/>
      <c r="L5" s="127"/>
      <c r="M5" s="127"/>
      <c r="N5" s="127"/>
      <c r="O5" s="127">
        <v>2016</v>
      </c>
      <c r="P5" s="127">
        <v>2016</v>
      </c>
      <c r="Q5" s="127"/>
      <c r="R5" s="14"/>
      <c r="S5" s="132"/>
      <c r="T5" s="132"/>
      <c r="U5" s="127"/>
      <c r="V5" s="136"/>
      <c r="W5" s="15" t="s">
        <v>5</v>
      </c>
      <c r="X5" s="16" t="s">
        <v>3</v>
      </c>
      <c r="Y5" s="139" t="s">
        <v>4</v>
      </c>
      <c r="Z5" s="140" t="s">
        <v>40</v>
      </c>
    </row>
    <row r="6" spans="1:26" ht="14.25" customHeight="1" x14ac:dyDescent="0.25">
      <c r="A6" s="1"/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19"/>
      <c r="Y6" s="19"/>
      <c r="Z6" s="21"/>
    </row>
    <row r="7" spans="1:26" ht="21.75" x14ac:dyDescent="0.4">
      <c r="A7" s="1"/>
      <c r="B7" s="22" t="s">
        <v>15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4"/>
      <c r="Y7" s="24"/>
      <c r="Z7" s="26"/>
    </row>
    <row r="8" spans="1:26" ht="18" x14ac:dyDescent="0.35">
      <c r="A8" s="1"/>
      <c r="B8" s="27" t="s">
        <v>9</v>
      </c>
      <c r="C8" s="23"/>
      <c r="D8" s="28">
        <v>29874.6914</v>
      </c>
      <c r="E8" s="28">
        <f>+D15</f>
        <v>29886.11802374</v>
      </c>
      <c r="F8" s="28">
        <f t="shared" ref="F8:P8" si="0">+E15</f>
        <v>29480.265934179999</v>
      </c>
      <c r="G8" s="28">
        <f t="shared" si="0"/>
        <v>29107.890127449999</v>
      </c>
      <c r="H8" s="28">
        <f t="shared" si="0"/>
        <v>28867.006517489997</v>
      </c>
      <c r="I8" s="28">
        <f t="shared" si="0"/>
        <v>28810.686773609996</v>
      </c>
      <c r="J8" s="28">
        <f t="shared" si="0"/>
        <v>28697.143441849996</v>
      </c>
      <c r="K8" s="28">
        <f t="shared" si="0"/>
        <v>28271.486348549995</v>
      </c>
      <c r="L8" s="28">
        <f t="shared" si="0"/>
        <v>32725.734048549995</v>
      </c>
      <c r="M8" s="28">
        <f t="shared" si="0"/>
        <v>32600.252558239994</v>
      </c>
      <c r="N8" s="28">
        <f t="shared" si="0"/>
        <v>32258.925815599992</v>
      </c>
      <c r="O8" s="28">
        <f t="shared" si="0"/>
        <v>35125.242828539995</v>
      </c>
      <c r="P8" s="28">
        <f t="shared" si="0"/>
        <v>36179.393944659998</v>
      </c>
      <c r="Q8" s="28">
        <f>+P13</f>
        <v>39237.28253823</v>
      </c>
      <c r="R8" s="28"/>
      <c r="S8" s="28">
        <f>+Q13</f>
        <v>39968.82415696</v>
      </c>
      <c r="T8" s="28">
        <f t="shared" ref="T8:X8" si="1">+S13</f>
        <v>41880.496860810003</v>
      </c>
      <c r="U8" s="28">
        <v>44974.569457538862</v>
      </c>
      <c r="V8" s="28">
        <f>+U13</f>
        <v>51970.149772538862</v>
      </c>
      <c r="W8" s="29">
        <f t="shared" si="1"/>
        <v>57175.345747671483</v>
      </c>
      <c r="X8" s="141">
        <f t="shared" si="1"/>
        <v>58136.630011979934</v>
      </c>
      <c r="Y8" s="141">
        <f>+X13</f>
        <v>58919.749496468809</v>
      </c>
      <c r="Z8" s="142">
        <f>+Y13</f>
        <v>60161.333479498811</v>
      </c>
    </row>
    <row r="9" spans="1:26" ht="18" x14ac:dyDescent="0.35">
      <c r="A9" s="1"/>
      <c r="B9" s="11" t="s">
        <v>7</v>
      </c>
      <c r="C9" s="12"/>
      <c r="D9" s="24">
        <v>2543.69473608</v>
      </c>
      <c r="E9" s="24">
        <v>3458.6962344899998</v>
      </c>
      <c r="F9" s="24">
        <v>2048.1483183400001</v>
      </c>
      <c r="G9" s="24">
        <v>2085.67815935</v>
      </c>
      <c r="H9" s="24">
        <v>2500.5580228099998</v>
      </c>
      <c r="I9" s="24">
        <v>2529.5066597599998</v>
      </c>
      <c r="J9" s="24">
        <v>2174.7924804099998</v>
      </c>
      <c r="K9" s="24">
        <v>7110.6836000000003</v>
      </c>
      <c r="L9" s="24">
        <v>1253.72701996</v>
      </c>
      <c r="M9" s="24">
        <v>11330.33102073</v>
      </c>
      <c r="N9" s="24">
        <v>3633.9910138700002</v>
      </c>
      <c r="O9" s="24">
        <v>1934.89575322</v>
      </c>
      <c r="P9" s="24">
        <v>4046.8528070300003</v>
      </c>
      <c r="Q9" s="24">
        <v>37005.93047626</v>
      </c>
      <c r="R9" s="32" t="s">
        <v>39</v>
      </c>
      <c r="S9" s="24">
        <v>3102.4615590699996</v>
      </c>
      <c r="T9" s="24">
        <v>4952.2421923900001</v>
      </c>
      <c r="U9" s="24">
        <v>8677.021999149998</v>
      </c>
      <c r="V9" s="24">
        <v>6479.0339998648933</v>
      </c>
      <c r="W9" s="25">
        <v>1123.8323390999999</v>
      </c>
      <c r="X9" s="30">
        <v>950.83559660000003</v>
      </c>
      <c r="Y9" s="30">
        <v>1416.43982407</v>
      </c>
      <c r="Z9" s="31">
        <v>831.4</v>
      </c>
    </row>
    <row r="10" spans="1:26" ht="18" x14ac:dyDescent="0.35">
      <c r="A10" s="1"/>
      <c r="B10" s="11" t="s">
        <v>8</v>
      </c>
      <c r="C10" s="12"/>
      <c r="D10" s="24">
        <v>2532.2681123399998</v>
      </c>
      <c r="E10" s="24">
        <v>3864.5483240499998</v>
      </c>
      <c r="F10" s="24">
        <v>2420.5241250700001</v>
      </c>
      <c r="G10" s="24">
        <v>2326.5617693099998</v>
      </c>
      <c r="H10" s="24">
        <v>2556.87776669</v>
      </c>
      <c r="I10" s="24">
        <v>2643.0499915199998</v>
      </c>
      <c r="J10" s="24">
        <v>2600.4495737100001</v>
      </c>
      <c r="K10" s="24">
        <v>2656.4358999999999</v>
      </c>
      <c r="L10" s="24">
        <v>1379.2085102699998</v>
      </c>
      <c r="M10" s="24">
        <v>11671.65776337</v>
      </c>
      <c r="N10" s="24">
        <v>767.67400093000003</v>
      </c>
      <c r="O10" s="24">
        <v>880.74463709999986</v>
      </c>
      <c r="P10" s="24">
        <v>988.96421346</v>
      </c>
      <c r="Q10" s="24">
        <v>36274.388857530001</v>
      </c>
      <c r="R10" s="32" t="s">
        <v>39</v>
      </c>
      <c r="S10" s="24">
        <v>1190.78885522</v>
      </c>
      <c r="T10" s="24">
        <v>1858.1695956611366</v>
      </c>
      <c r="U10" s="24">
        <v>1681.4416841500001</v>
      </c>
      <c r="V10" s="24">
        <v>1273.8380247322759</v>
      </c>
      <c r="W10" s="25">
        <v>162.54807479154499</v>
      </c>
      <c r="X10" s="30">
        <v>167.71611211112901</v>
      </c>
      <c r="Y10" s="30">
        <v>174.85584104</v>
      </c>
      <c r="Z10" s="31">
        <v>183.4</v>
      </c>
    </row>
    <row r="11" spans="1:26" ht="18" x14ac:dyDescent="0.35">
      <c r="A11" s="1"/>
      <c r="B11" s="11" t="s">
        <v>10</v>
      </c>
      <c r="C11" s="12"/>
      <c r="D11" s="33">
        <f>+D9-D10</f>
        <v>11.426623740000196</v>
      </c>
      <c r="E11" s="33">
        <f t="shared" ref="E11:M11" si="2">+E9-E10</f>
        <v>-405.85208955999997</v>
      </c>
      <c r="F11" s="33">
        <f t="shared" si="2"/>
        <v>-372.37580673000002</v>
      </c>
      <c r="G11" s="33">
        <f t="shared" si="2"/>
        <v>-240.88360995999983</v>
      </c>
      <c r="H11" s="33">
        <f t="shared" si="2"/>
        <v>-56.31974388000026</v>
      </c>
      <c r="I11" s="33">
        <f t="shared" si="2"/>
        <v>-113.54333176</v>
      </c>
      <c r="J11" s="33">
        <f>+J9-J10</f>
        <v>-425.65709330000027</v>
      </c>
      <c r="K11" s="33">
        <f t="shared" si="2"/>
        <v>4454.2476999999999</v>
      </c>
      <c r="L11" s="33">
        <f t="shared" si="2"/>
        <v>-125.4814903099998</v>
      </c>
      <c r="M11" s="33">
        <f t="shared" si="2"/>
        <v>-341.32674263999979</v>
      </c>
      <c r="N11" s="33">
        <f>+N9-N10</f>
        <v>2866.31701294</v>
      </c>
      <c r="O11" s="33">
        <v>1054.1511161200001</v>
      </c>
      <c r="P11" s="33">
        <f>+P9-P10</f>
        <v>3057.8885935700005</v>
      </c>
      <c r="Q11" s="33">
        <f>+Q9-Q10</f>
        <v>731.54161872999975</v>
      </c>
      <c r="R11" s="33"/>
      <c r="S11" s="33">
        <f t="shared" ref="S11:T11" si="3">+S9-S10</f>
        <v>1911.6727038499996</v>
      </c>
      <c r="T11" s="33">
        <f t="shared" si="3"/>
        <v>3094.0725967288636</v>
      </c>
      <c r="U11" s="33">
        <v>6995.5803149999983</v>
      </c>
      <c r="V11" s="33">
        <v>5205.1959751326176</v>
      </c>
      <c r="W11" s="34">
        <f>+W9-W10</f>
        <v>961.28426430845491</v>
      </c>
      <c r="X11" s="35">
        <f>+X9-X10</f>
        <v>783.11948448887097</v>
      </c>
      <c r="Y11" s="35">
        <f>+Y9-Y10</f>
        <v>1241.5839830299999</v>
      </c>
      <c r="Z11" s="36">
        <f>+Z9-Z10</f>
        <v>648</v>
      </c>
    </row>
    <row r="12" spans="1:26" ht="6.75" customHeight="1" x14ac:dyDescent="0.35">
      <c r="A12" s="1"/>
      <c r="B12" s="12"/>
      <c r="C12" s="18"/>
      <c r="D12" s="19" t="e">
        <f>+D3+D6</f>
        <v>#VALUE!</v>
      </c>
      <c r="E12" s="19">
        <f t="shared" ref="E12:I12" si="4">+E3+E6</f>
        <v>0</v>
      </c>
      <c r="F12" s="19">
        <f t="shared" si="4"/>
        <v>0</v>
      </c>
      <c r="G12" s="19">
        <f t="shared" si="4"/>
        <v>0</v>
      </c>
      <c r="H12" s="19">
        <f t="shared" si="4"/>
        <v>0</v>
      </c>
      <c r="I12" s="19">
        <f t="shared" si="4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19"/>
      <c r="Y12" s="19"/>
      <c r="Z12" s="21"/>
    </row>
    <row r="13" spans="1:26" ht="15.75" customHeight="1" thickBot="1" x14ac:dyDescent="0.4">
      <c r="A13" s="1"/>
      <c r="B13" s="17" t="s">
        <v>42</v>
      </c>
      <c r="C13" s="12"/>
      <c r="D13" s="24"/>
      <c r="E13" s="24"/>
      <c r="F13" s="24"/>
      <c r="G13" s="24"/>
      <c r="H13" s="24"/>
      <c r="I13" s="24"/>
      <c r="J13" s="37">
        <f>+J8+J11+J12</f>
        <v>28271.486348549995</v>
      </c>
      <c r="K13" s="37">
        <f t="shared" ref="K13:Q13" si="5">+K8+K11+K12</f>
        <v>32725.734048549995</v>
      </c>
      <c r="L13" s="37">
        <f t="shared" si="5"/>
        <v>32600.252558239994</v>
      </c>
      <c r="M13" s="37">
        <f t="shared" si="5"/>
        <v>32258.925815599992</v>
      </c>
      <c r="N13" s="37">
        <f t="shared" si="5"/>
        <v>35125.242828539995</v>
      </c>
      <c r="O13" s="37">
        <f t="shared" si="5"/>
        <v>36179.393944659998</v>
      </c>
      <c r="P13" s="37">
        <f t="shared" si="5"/>
        <v>39237.28253823</v>
      </c>
      <c r="Q13" s="37">
        <f t="shared" si="5"/>
        <v>39968.82415696</v>
      </c>
      <c r="R13" s="37"/>
      <c r="S13" s="37">
        <f t="shared" ref="S13:V13" si="6">+S8+S11+S12</f>
        <v>41880.496860810003</v>
      </c>
      <c r="T13" s="37">
        <f t="shared" si="6"/>
        <v>44974.569457538862</v>
      </c>
      <c r="U13" s="37">
        <v>51970.149772538862</v>
      </c>
      <c r="V13" s="37">
        <f t="shared" si="6"/>
        <v>57175.345747671483</v>
      </c>
      <c r="W13" s="38">
        <f>+W8+W11+W12</f>
        <v>58136.630011979934</v>
      </c>
      <c r="X13" s="37">
        <f>+X8+X11+X12</f>
        <v>58919.749496468809</v>
      </c>
      <c r="Y13" s="37">
        <f>+Y8+Y11+Y12</f>
        <v>60161.333479498811</v>
      </c>
      <c r="Z13" s="39">
        <f>+Z8+Z11+Z12</f>
        <v>60809.333479498811</v>
      </c>
    </row>
    <row r="14" spans="1:26" ht="15.75" customHeight="1" x14ac:dyDescent="0.35">
      <c r="A14" s="1"/>
      <c r="B14" s="40" t="s">
        <v>58</v>
      </c>
      <c r="C14" s="12"/>
      <c r="D14" s="24"/>
      <c r="E14" s="24"/>
      <c r="F14" s="24"/>
      <c r="G14" s="24"/>
      <c r="H14" s="24"/>
      <c r="I14" s="24"/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24">
        <f>-978.21732305-20.32302877</f>
        <v>-998.54035181999996</v>
      </c>
      <c r="Q14" s="24">
        <v>-1075.9405999999999</v>
      </c>
      <c r="R14" s="24"/>
      <c r="S14" s="42">
        <v>-1215.23798786</v>
      </c>
      <c r="T14" s="30">
        <v>-1414.5871856600002</v>
      </c>
      <c r="U14" s="30">
        <v>-1525.1111719999999</v>
      </c>
      <c r="V14" s="30">
        <v>-1644.31206516</v>
      </c>
      <c r="W14" s="25">
        <v>-1675.1065655699999</v>
      </c>
      <c r="X14" s="24">
        <v>-1706.83099892</v>
      </c>
      <c r="Y14" s="24">
        <v>-1739.49598558</v>
      </c>
      <c r="Z14" s="43">
        <v>-1772.8</v>
      </c>
    </row>
    <row r="15" spans="1:26" ht="25.5" customHeight="1" thickBot="1" x14ac:dyDescent="0.3">
      <c r="A15" s="1"/>
      <c r="B15" s="17" t="s">
        <v>41</v>
      </c>
      <c r="C15" s="44"/>
      <c r="D15" s="37">
        <f t="shared" ref="D15:I15" si="7">+D8+D11</f>
        <v>29886.11802374</v>
      </c>
      <c r="E15" s="37">
        <f t="shared" si="7"/>
        <v>29480.265934179999</v>
      </c>
      <c r="F15" s="37">
        <f t="shared" si="7"/>
        <v>29107.890127449999</v>
      </c>
      <c r="G15" s="37">
        <f t="shared" si="7"/>
        <v>28867.006517489997</v>
      </c>
      <c r="H15" s="37">
        <f t="shared" si="7"/>
        <v>28810.686773609996</v>
      </c>
      <c r="I15" s="37">
        <f t="shared" si="7"/>
        <v>28697.143441849996</v>
      </c>
      <c r="J15" s="37">
        <f t="shared" ref="J15:O15" si="8">+J13-J14</f>
        <v>28271.486348549995</v>
      </c>
      <c r="K15" s="37">
        <f t="shared" si="8"/>
        <v>32725.734048549995</v>
      </c>
      <c r="L15" s="37">
        <f t="shared" si="8"/>
        <v>32600.252558239994</v>
      </c>
      <c r="M15" s="37">
        <f t="shared" si="8"/>
        <v>32258.925815599992</v>
      </c>
      <c r="N15" s="37">
        <f t="shared" si="8"/>
        <v>35125.242828539995</v>
      </c>
      <c r="O15" s="37">
        <f t="shared" si="8"/>
        <v>36179.393944659998</v>
      </c>
      <c r="P15" s="37">
        <f>+P13+P14</f>
        <v>38238.742186410003</v>
      </c>
      <c r="Q15" s="37">
        <f>+Q13+Q14</f>
        <v>38892.883556959998</v>
      </c>
      <c r="R15" s="37"/>
      <c r="S15" s="37">
        <f t="shared" ref="S15" si="9">+S13+S14</f>
        <v>40665.258872950006</v>
      </c>
      <c r="T15" s="37">
        <f t="shared" ref="T15:Z15" si="10">+T13+T14</f>
        <v>43559.982271878864</v>
      </c>
      <c r="U15" s="37">
        <v>50445.038600538865</v>
      </c>
      <c r="V15" s="37">
        <f t="shared" si="10"/>
        <v>55531.033682511486</v>
      </c>
      <c r="W15" s="38">
        <f t="shared" si="10"/>
        <v>56461.523446409934</v>
      </c>
      <c r="X15" s="37">
        <f t="shared" si="10"/>
        <v>57212.91849754881</v>
      </c>
      <c r="Y15" s="37">
        <f t="shared" si="10"/>
        <v>58421.837493918814</v>
      </c>
      <c r="Z15" s="39">
        <f t="shared" si="10"/>
        <v>59036.533479498808</v>
      </c>
    </row>
    <row r="16" spans="1:26" ht="7.5" customHeight="1" x14ac:dyDescent="0.3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1"/>
      <c r="X16" s="12"/>
      <c r="Y16" s="24"/>
      <c r="Z16" s="43"/>
    </row>
    <row r="17" spans="1:26" ht="21.75" x14ac:dyDescent="0.4">
      <c r="A17" s="1"/>
      <c r="B17" s="22" t="s">
        <v>17</v>
      </c>
      <c r="C17" s="23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47"/>
      <c r="Y17" s="48"/>
      <c r="Z17" s="49"/>
    </row>
    <row r="18" spans="1:26" ht="6" customHeight="1" x14ac:dyDescent="0.35">
      <c r="A18" s="1"/>
      <c r="B18" s="27"/>
      <c r="C18" s="23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7"/>
      <c r="Y18" s="48"/>
      <c r="Z18" s="49"/>
    </row>
    <row r="19" spans="1:26" ht="18" x14ac:dyDescent="0.35">
      <c r="A19" s="1"/>
      <c r="B19" s="50" t="s">
        <v>1</v>
      </c>
      <c r="C19" s="51"/>
      <c r="D19" s="52">
        <f>+D21</f>
        <v>13441.17573461</v>
      </c>
      <c r="E19" s="52">
        <f t="shared" ref="E19:M19" si="11">+E21</f>
        <v>13104.56321445</v>
      </c>
      <c r="F19" s="52">
        <f t="shared" si="11"/>
        <v>12736.27110736</v>
      </c>
      <c r="G19" s="52">
        <f t="shared" si="11"/>
        <v>0</v>
      </c>
      <c r="H19" s="52">
        <f t="shared" si="11"/>
        <v>0</v>
      </c>
      <c r="I19" s="52">
        <f t="shared" si="11"/>
        <v>0</v>
      </c>
      <c r="J19" s="52">
        <f t="shared" si="11"/>
        <v>0</v>
      </c>
      <c r="K19" s="52">
        <f t="shared" si="11"/>
        <v>2032.23950638</v>
      </c>
      <c r="L19" s="52">
        <f t="shared" si="11"/>
        <v>2613.81894238</v>
      </c>
      <c r="M19" s="52">
        <f t="shared" si="11"/>
        <v>2870.0345763800001</v>
      </c>
      <c r="N19" s="52">
        <f t="shared" ref="N19:O19" si="12">+N21</f>
        <v>2870.0345763800001</v>
      </c>
      <c r="O19" s="52">
        <f t="shared" si="12"/>
        <v>4770.0345763800005</v>
      </c>
      <c r="P19" s="53">
        <v>6240.5</v>
      </c>
      <c r="Q19" s="52">
        <f t="shared" ref="Q19:S19" si="13">+Q21</f>
        <v>13060.2</v>
      </c>
      <c r="R19" s="52"/>
      <c r="S19" s="52">
        <f t="shared" si="13"/>
        <v>13275.50023168</v>
      </c>
      <c r="T19" s="52">
        <f t="shared" ref="T19" si="14">+T21</f>
        <v>16187.059018329999</v>
      </c>
      <c r="U19" s="52">
        <v>19004.118013102499</v>
      </c>
      <c r="V19" s="52">
        <v>19110.973337198</v>
      </c>
      <c r="W19" s="54">
        <f>+W21</f>
        <v>19097.4307008943</v>
      </c>
      <c r="X19" s="52">
        <f>+X21</f>
        <v>19083.076510904299</v>
      </c>
      <c r="Y19" s="52">
        <f>+Y21</f>
        <v>19067.858570034299</v>
      </c>
      <c r="Z19" s="55">
        <f>+Z21</f>
        <v>19051.7</v>
      </c>
    </row>
    <row r="20" spans="1:26" ht="6.75" customHeight="1" x14ac:dyDescent="0.35">
      <c r="A20" s="1"/>
      <c r="B20" s="11"/>
      <c r="C20" s="12"/>
      <c r="D20" s="35"/>
      <c r="E20" s="35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7"/>
      <c r="R20" s="57"/>
      <c r="S20" s="57"/>
      <c r="T20" s="57"/>
      <c r="U20" s="57"/>
      <c r="V20" s="57"/>
      <c r="W20" s="46"/>
      <c r="X20" s="48"/>
      <c r="Y20" s="48"/>
      <c r="Z20" s="49"/>
    </row>
    <row r="21" spans="1:26" ht="18" x14ac:dyDescent="0.35">
      <c r="A21" s="1"/>
      <c r="B21" s="11" t="s">
        <v>38</v>
      </c>
      <c r="C21" s="12"/>
      <c r="D21" s="35">
        <v>13441.17573461</v>
      </c>
      <c r="E21" s="35">
        <v>13104.56321445</v>
      </c>
      <c r="F21" s="56">
        <v>12736.27110736</v>
      </c>
      <c r="G21" s="56">
        <v>0</v>
      </c>
      <c r="H21" s="56">
        <v>0</v>
      </c>
      <c r="I21" s="56">
        <v>0</v>
      </c>
      <c r="J21" s="56">
        <v>0</v>
      </c>
      <c r="K21" s="56">
        <v>2032.23950638</v>
      </c>
      <c r="L21" s="56">
        <v>2613.81894238</v>
      </c>
      <c r="M21" s="56">
        <v>2870.0345763800001</v>
      </c>
      <c r="N21" s="56">
        <v>2870.0345763800001</v>
      </c>
      <c r="O21" s="35">
        <v>4770.0345763800005</v>
      </c>
      <c r="P21" s="41">
        <v>6240.5</v>
      </c>
      <c r="Q21" s="35">
        <v>13060.2</v>
      </c>
      <c r="R21" s="35"/>
      <c r="S21" s="35">
        <v>13275.50023168</v>
      </c>
      <c r="T21" s="30">
        <v>16187.059018329999</v>
      </c>
      <c r="U21" s="30">
        <v>19004.118013102499</v>
      </c>
      <c r="V21" s="30">
        <v>19110.973337198</v>
      </c>
      <c r="W21" s="58">
        <v>19097.4307008943</v>
      </c>
      <c r="X21" s="30">
        <v>19083.076510904299</v>
      </c>
      <c r="Y21" s="30">
        <v>19067.858570034299</v>
      </c>
      <c r="Z21" s="31">
        <v>19051.7</v>
      </c>
    </row>
    <row r="22" spans="1:26" ht="18" x14ac:dyDescent="0.35">
      <c r="A22" s="1"/>
      <c r="B22" s="11"/>
      <c r="C22" s="12"/>
      <c r="D22" s="35"/>
      <c r="E22" s="35"/>
      <c r="F22" s="56"/>
      <c r="G22" s="56"/>
      <c r="H22" s="56"/>
      <c r="I22" s="56"/>
      <c r="J22" s="56"/>
      <c r="K22" s="56"/>
      <c r="L22" s="56"/>
      <c r="M22" s="56"/>
      <c r="N22" s="56"/>
      <c r="O22" s="35"/>
      <c r="P22" s="41"/>
      <c r="Q22" s="35"/>
      <c r="R22" s="35"/>
      <c r="S22" s="35"/>
      <c r="T22" s="35"/>
      <c r="U22" s="35"/>
      <c r="V22" s="35"/>
      <c r="W22" s="46"/>
      <c r="X22" s="59"/>
      <c r="Y22" s="59"/>
      <c r="Z22" s="60"/>
    </row>
    <row r="23" spans="1:26" ht="18" x14ac:dyDescent="0.35">
      <c r="A23" s="1"/>
      <c r="B23" s="50" t="s">
        <v>0</v>
      </c>
      <c r="C23" s="51"/>
      <c r="D23" s="52">
        <f t="shared" ref="D23:I23" si="15">SUM(D25:D35)</f>
        <v>14473.93150667</v>
      </c>
      <c r="E23" s="52">
        <f t="shared" si="15"/>
        <v>15282.86932378</v>
      </c>
      <c r="F23" s="52">
        <f t="shared" si="15"/>
        <v>15298.366162179997</v>
      </c>
      <c r="G23" s="52">
        <f t="shared" si="15"/>
        <v>27811.306082999996</v>
      </c>
      <c r="H23" s="52">
        <f t="shared" si="15"/>
        <v>27782.292702680003</v>
      </c>
      <c r="I23" s="52">
        <f t="shared" si="15"/>
        <v>28697.143388719996</v>
      </c>
      <c r="J23" s="52">
        <f>SUM(J25:J36)</f>
        <v>28271.486293419999</v>
      </c>
      <c r="K23" s="52">
        <f t="shared" ref="K23:Q23" si="16">SUM(K25:K36)</f>
        <v>30693.494505710001</v>
      </c>
      <c r="L23" s="52">
        <f t="shared" si="16"/>
        <v>29986.433579409997</v>
      </c>
      <c r="M23" s="52">
        <f t="shared" si="16"/>
        <v>29367.128055280002</v>
      </c>
      <c r="N23" s="52">
        <f t="shared" si="16"/>
        <v>32097.019647440004</v>
      </c>
      <c r="O23" s="52">
        <f t="shared" si="16"/>
        <v>31307.599686379999</v>
      </c>
      <c r="P23" s="53">
        <v>32909.821518840021</v>
      </c>
      <c r="Q23" s="52">
        <f t="shared" si="16"/>
        <v>26855.432109050002</v>
      </c>
      <c r="R23" s="52"/>
      <c r="S23" s="52">
        <f t="shared" ref="S23:T23" si="17">SUM(S25:S36)</f>
        <v>28601.610700780002</v>
      </c>
      <c r="T23" s="52">
        <f t="shared" si="17"/>
        <v>28784.124510860151</v>
      </c>
      <c r="U23" s="52">
        <v>32966.020602298951</v>
      </c>
      <c r="V23" s="52">
        <v>35184.354371445355</v>
      </c>
      <c r="W23" s="54">
        <f>SUM(W25:W37)</f>
        <v>36178.728521890829</v>
      </c>
      <c r="X23" s="61">
        <f>SUM(X25:X37)</f>
        <v>36994.479963289697</v>
      </c>
      <c r="Y23" s="61">
        <f>SUM(Y25:Y37)</f>
        <v>38270.12642859589</v>
      </c>
      <c r="Z23" s="55">
        <f>SUM(Z25:Z37)</f>
        <v>38954.6</v>
      </c>
    </row>
    <row r="24" spans="1:26" ht="6" customHeight="1" x14ac:dyDescent="0.35">
      <c r="A24" s="1"/>
      <c r="B24" s="11"/>
      <c r="C24" s="1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62"/>
      <c r="P24" s="62"/>
      <c r="Q24" s="62"/>
      <c r="R24" s="62"/>
      <c r="S24" s="62"/>
      <c r="T24" s="62"/>
      <c r="U24" s="62"/>
      <c r="V24" s="62"/>
      <c r="W24" s="63"/>
      <c r="X24" s="64"/>
      <c r="Y24" s="64"/>
      <c r="Z24" s="65"/>
    </row>
    <row r="25" spans="1:26" ht="18" x14ac:dyDescent="0.35">
      <c r="A25" s="1"/>
      <c r="B25" s="11" t="s">
        <v>51</v>
      </c>
      <c r="C25" s="12"/>
      <c r="D25" s="35">
        <v>5769.8983318999999</v>
      </c>
      <c r="E25" s="35">
        <v>5685.9137707399996</v>
      </c>
      <c r="F25" s="35">
        <v>5590.2041198899997</v>
      </c>
      <c r="G25" s="35">
        <v>5963.80179013</v>
      </c>
      <c r="H25" s="35">
        <v>5896.6391343900004</v>
      </c>
      <c r="I25" s="35">
        <v>5822.4436709499996</v>
      </c>
      <c r="J25" s="35">
        <v>5740.4789729499998</v>
      </c>
      <c r="K25" s="35">
        <v>5649.9314999799999</v>
      </c>
      <c r="L25" s="66">
        <v>5549.9025233700013</v>
      </c>
      <c r="M25" s="66">
        <v>9076.6693135799997</v>
      </c>
      <c r="N25" s="66">
        <v>8912.3458118300005</v>
      </c>
      <c r="O25" s="35">
        <v>8729.3125575600006</v>
      </c>
      <c r="P25" s="41">
        <v>8525.3995631500002</v>
      </c>
      <c r="Q25" s="35">
        <v>9608.8221376799993</v>
      </c>
      <c r="R25" s="35"/>
      <c r="S25" s="35">
        <v>10865.865143000001</v>
      </c>
      <c r="T25" s="30">
        <v>10601.087494708199</v>
      </c>
      <c r="U25" s="30">
        <v>10862.3333512927</v>
      </c>
      <c r="V25" s="30">
        <v>13359.9654549113</v>
      </c>
      <c r="W25" s="67">
        <v>13625.956260396601</v>
      </c>
      <c r="X25" s="30">
        <v>13901.6210792166</v>
      </c>
      <c r="Y25" s="30">
        <v>14637.3923110951</v>
      </c>
      <c r="Z25" s="31">
        <v>14618</v>
      </c>
    </row>
    <row r="26" spans="1:26" ht="18" x14ac:dyDescent="0.35">
      <c r="A26" s="1"/>
      <c r="B26" s="11" t="s">
        <v>50</v>
      </c>
      <c r="C26" s="12"/>
      <c r="D26" s="35">
        <v>5424.6260585500004</v>
      </c>
      <c r="E26" s="35">
        <v>5345.7286761400001</v>
      </c>
      <c r="F26" s="35">
        <v>5255.7452810699997</v>
      </c>
      <c r="G26" s="35">
        <v>5165.3293562700001</v>
      </c>
      <c r="H26" s="35">
        <v>5073.8799981900002</v>
      </c>
      <c r="I26" s="35">
        <v>4972.8546973100001</v>
      </c>
      <c r="J26" s="35">
        <v>4861.2507273000001</v>
      </c>
      <c r="K26" s="35">
        <v>4737.9603632300004</v>
      </c>
      <c r="L26" s="66">
        <v>4601.7598869599997</v>
      </c>
      <c r="M26" s="66">
        <v>4451.2974409999997</v>
      </c>
      <c r="N26" s="66">
        <v>7681.5276602500016</v>
      </c>
      <c r="O26" s="35">
        <v>7452.4065511400013</v>
      </c>
      <c r="P26" s="41">
        <v>7198.2874155800018</v>
      </c>
      <c r="Q26" s="35">
        <v>0</v>
      </c>
      <c r="R26" s="35"/>
      <c r="S26" s="35">
        <v>0</v>
      </c>
      <c r="T26" s="30">
        <v>0</v>
      </c>
      <c r="U26" s="30">
        <v>3219.9819404314799</v>
      </c>
      <c r="V26" s="30">
        <v>3898.5762779909901</v>
      </c>
      <c r="W26" s="67">
        <v>4738.1044550779598</v>
      </c>
      <c r="X26" s="30">
        <v>5393.4457817368302</v>
      </c>
      <c r="Y26" s="30">
        <v>6052.8287594368303</v>
      </c>
      <c r="Z26" s="31">
        <v>6880.6</v>
      </c>
    </row>
    <row r="27" spans="1:26" ht="15" customHeight="1" x14ac:dyDescent="0.35">
      <c r="A27" s="1"/>
      <c r="B27" s="11" t="s">
        <v>26</v>
      </c>
      <c r="C27" s="12"/>
      <c r="D27" s="35">
        <v>1425.2404495200001</v>
      </c>
      <c r="E27" s="35">
        <v>1404.5113265299999</v>
      </c>
      <c r="F27" s="35">
        <v>1380.8695173000001</v>
      </c>
      <c r="G27" s="35">
        <v>1357.11406726</v>
      </c>
      <c r="H27" s="35">
        <v>1333.08709787</v>
      </c>
      <c r="I27" s="35">
        <v>2307.67798352</v>
      </c>
      <c r="J27" s="35">
        <v>2247.2650789499999</v>
      </c>
      <c r="K27" s="35">
        <v>2179.4131496</v>
      </c>
      <c r="L27" s="66">
        <v>2103.1868423599999</v>
      </c>
      <c r="M27" s="66">
        <v>2017.5308880600001</v>
      </c>
      <c r="N27" s="66">
        <v>1921.2544467499999</v>
      </c>
      <c r="O27" s="35">
        <v>1813.0134063200001</v>
      </c>
      <c r="P27" s="41">
        <v>1691.2903052500003</v>
      </c>
      <c r="Q27" s="35">
        <v>3587.1082710000001</v>
      </c>
      <c r="R27" s="35"/>
      <c r="S27" s="35">
        <v>3474.0645951800002</v>
      </c>
      <c r="T27" s="30">
        <v>4842.8446897219501</v>
      </c>
      <c r="U27" s="30">
        <v>5440.95798790557</v>
      </c>
      <c r="V27" s="30">
        <v>4516.4510146938701</v>
      </c>
      <c r="W27" s="67">
        <v>4468.8988442038699</v>
      </c>
      <c r="X27" s="30">
        <v>4419.6594105138702</v>
      </c>
      <c r="Y27" s="30">
        <v>4368.6762236415598</v>
      </c>
      <c r="Z27" s="31">
        <v>4315.8999999999996</v>
      </c>
    </row>
    <row r="28" spans="1:26" ht="18" x14ac:dyDescent="0.35">
      <c r="A28" s="1"/>
      <c r="B28" s="11" t="s">
        <v>27</v>
      </c>
      <c r="C28" s="12"/>
      <c r="D28" s="35">
        <v>500</v>
      </c>
      <c r="E28" s="35">
        <v>496.21785255999998</v>
      </c>
      <c r="F28" s="35">
        <v>487.86513400000001</v>
      </c>
      <c r="G28" s="35">
        <v>1065.3064185999999</v>
      </c>
      <c r="H28" s="35">
        <v>1048.5181668800001</v>
      </c>
      <c r="I28" s="35">
        <v>1029.58301474</v>
      </c>
      <c r="J28" s="35">
        <v>1008.22150146</v>
      </c>
      <c r="K28" s="35">
        <v>984.11722384999996</v>
      </c>
      <c r="L28" s="66">
        <v>956.91188878000003</v>
      </c>
      <c r="M28" s="66">
        <v>926.19969629999991</v>
      </c>
      <c r="N28" s="66">
        <v>891.52096135000011</v>
      </c>
      <c r="O28" s="35">
        <v>852.3548704399999</v>
      </c>
      <c r="P28" s="41">
        <v>808.11125521000008</v>
      </c>
      <c r="Q28" s="35">
        <v>0</v>
      </c>
      <c r="R28" s="35"/>
      <c r="S28" s="35">
        <v>0</v>
      </c>
      <c r="T28" s="30">
        <v>0</v>
      </c>
      <c r="U28" s="30">
        <v>0</v>
      </c>
      <c r="V28" s="30">
        <v>0</v>
      </c>
      <c r="W28" s="67">
        <v>0</v>
      </c>
      <c r="X28" s="30">
        <v>0</v>
      </c>
      <c r="Y28" s="30">
        <v>0</v>
      </c>
      <c r="Z28" s="31" t="s">
        <v>60</v>
      </c>
    </row>
    <row r="29" spans="1:26" ht="18" x14ac:dyDescent="0.35">
      <c r="A29" s="1"/>
      <c r="B29" s="11" t="s">
        <v>28</v>
      </c>
      <c r="C29" s="12"/>
      <c r="D29" s="35">
        <v>785</v>
      </c>
      <c r="E29" s="35">
        <v>714.83103102999996</v>
      </c>
      <c r="F29" s="35">
        <v>1071.3132275400001</v>
      </c>
      <c r="G29" s="35">
        <v>3937.8981830799999</v>
      </c>
      <c r="H29" s="35">
        <v>3746.6694199899998</v>
      </c>
      <c r="I29" s="35">
        <v>4138.4314526500002</v>
      </c>
      <c r="J29" s="35">
        <v>4239.0295265300001</v>
      </c>
      <c r="K29" s="35">
        <v>10963.986292310001</v>
      </c>
      <c r="L29" s="66">
        <v>10835.563779529999</v>
      </c>
      <c r="M29" s="66">
        <v>10702.674372279998</v>
      </c>
      <c r="N29" s="66">
        <v>10591.543226809999</v>
      </c>
      <c r="O29" s="35">
        <v>10465.44913719</v>
      </c>
      <c r="P29" s="41">
        <v>12806.29967884002</v>
      </c>
      <c r="Q29" s="35">
        <v>13659.50170037</v>
      </c>
      <c r="R29" s="35"/>
      <c r="S29" s="35">
        <v>13511.680962599999</v>
      </c>
      <c r="T29" s="30">
        <v>13340.19232643</v>
      </c>
      <c r="U29" s="30">
        <v>13442.7473226692</v>
      </c>
      <c r="V29" s="30">
        <v>13409.3616238492</v>
      </c>
      <c r="W29" s="67">
        <v>13345.7689622124</v>
      </c>
      <c r="X29" s="30">
        <v>13279.7536918224</v>
      </c>
      <c r="Y29" s="30">
        <v>13211.2291344224</v>
      </c>
      <c r="Z29" s="31">
        <v>13140.1</v>
      </c>
    </row>
    <row r="30" spans="1:26" ht="18" hidden="1" x14ac:dyDescent="0.35">
      <c r="A30" s="1"/>
      <c r="B30" s="11" t="s">
        <v>29</v>
      </c>
      <c r="C30" s="12"/>
      <c r="D30" s="35">
        <v>569.16666669999995</v>
      </c>
      <c r="E30" s="35">
        <v>535.66666678000001</v>
      </c>
      <c r="F30" s="35">
        <v>419.66666686000002</v>
      </c>
      <c r="G30" s="35">
        <v>303.66666694000003</v>
      </c>
      <c r="H30" s="35">
        <v>187.66666702000001</v>
      </c>
      <c r="I30" s="35">
        <v>82.5</v>
      </c>
      <c r="J30" s="35">
        <v>0</v>
      </c>
      <c r="K30" s="35">
        <v>0</v>
      </c>
      <c r="L30" s="66">
        <v>0</v>
      </c>
      <c r="M30" s="66">
        <v>0</v>
      </c>
      <c r="N30" s="66">
        <v>0</v>
      </c>
      <c r="O30" s="35">
        <v>0</v>
      </c>
      <c r="P30" s="41"/>
      <c r="Q30" s="35">
        <v>0</v>
      </c>
      <c r="R30" s="35"/>
      <c r="S30" s="35"/>
      <c r="T30" s="59"/>
      <c r="U30" s="59"/>
      <c r="V30" s="59"/>
      <c r="W30" s="68">
        <v>0</v>
      </c>
      <c r="X30" s="59"/>
      <c r="Y30" s="59"/>
      <c r="Z30" s="60"/>
    </row>
    <row r="31" spans="1:26" ht="18" x14ac:dyDescent="0.35">
      <c r="A31" s="1"/>
      <c r="B31" s="11" t="s">
        <v>30</v>
      </c>
      <c r="C31" s="12"/>
      <c r="D31" s="35">
        <v>0</v>
      </c>
      <c r="E31" s="35">
        <v>750</v>
      </c>
      <c r="F31" s="35">
        <v>750</v>
      </c>
      <c r="G31" s="35">
        <v>1223.8872960599999</v>
      </c>
      <c r="H31" s="35">
        <v>1183.9061191999999</v>
      </c>
      <c r="I31" s="35">
        <v>1139.6185140099999</v>
      </c>
      <c r="J31" s="35">
        <v>1090.56052811</v>
      </c>
      <c r="K31" s="35">
        <v>1036.21821462</v>
      </c>
      <c r="L31" s="66">
        <v>976.02224379999996</v>
      </c>
      <c r="M31" s="66">
        <v>426.80960682</v>
      </c>
      <c r="N31" s="66">
        <v>410.87192399999998</v>
      </c>
      <c r="O31" s="35">
        <v>393.26535752000001</v>
      </c>
      <c r="P31" s="41">
        <v>373.81515345999992</v>
      </c>
      <c r="Q31" s="35">
        <v>0</v>
      </c>
      <c r="R31" s="35"/>
      <c r="S31" s="35">
        <v>0</v>
      </c>
      <c r="T31" s="30">
        <v>0</v>
      </c>
      <c r="U31" s="30">
        <v>0</v>
      </c>
      <c r="V31" s="30">
        <v>0</v>
      </c>
      <c r="W31" s="68">
        <v>0</v>
      </c>
      <c r="X31" s="30">
        <v>0</v>
      </c>
      <c r="Y31" s="30">
        <v>0</v>
      </c>
      <c r="Z31" s="31">
        <v>0</v>
      </c>
    </row>
    <row r="32" spans="1:26" ht="18" hidden="1" x14ac:dyDescent="0.35">
      <c r="A32" s="1"/>
      <c r="B32" s="11" t="s">
        <v>33</v>
      </c>
      <c r="C32" s="12"/>
      <c r="D32" s="35">
        <v>0</v>
      </c>
      <c r="E32" s="35">
        <v>350</v>
      </c>
      <c r="F32" s="35">
        <v>342.70221551999998</v>
      </c>
      <c r="G32" s="35">
        <v>7308.4801005700001</v>
      </c>
      <c r="H32" s="35">
        <v>7253.8572029999996</v>
      </c>
      <c r="I32" s="35">
        <v>7193.3672728199999</v>
      </c>
      <c r="J32" s="35">
        <v>7126.3789095499997</v>
      </c>
      <c r="K32" s="35">
        <v>267.13993633000001</v>
      </c>
      <c r="L32" s="66">
        <v>0</v>
      </c>
      <c r="M32" s="66">
        <v>0</v>
      </c>
      <c r="N32" s="66">
        <v>0</v>
      </c>
      <c r="O32" s="35">
        <v>0</v>
      </c>
      <c r="P32" s="41"/>
      <c r="Q32" s="35">
        <v>0</v>
      </c>
      <c r="R32" s="35"/>
      <c r="S32" s="35">
        <v>0</v>
      </c>
      <c r="T32" s="30">
        <v>0</v>
      </c>
      <c r="U32" s="30">
        <v>0</v>
      </c>
      <c r="V32" s="30"/>
      <c r="W32" s="68">
        <v>0</v>
      </c>
      <c r="X32" s="30"/>
      <c r="Y32" s="30"/>
      <c r="Z32" s="31"/>
    </row>
    <row r="33" spans="1:26" ht="18" x14ac:dyDescent="0.35">
      <c r="A33" s="1"/>
      <c r="B33" s="11" t="s">
        <v>24</v>
      </c>
      <c r="C33" s="12"/>
      <c r="D33" s="35">
        <v>0</v>
      </c>
      <c r="E33" s="35">
        <v>0</v>
      </c>
      <c r="F33" s="35">
        <v>0</v>
      </c>
      <c r="G33" s="35">
        <v>1485.82220409</v>
      </c>
      <c r="H33" s="35">
        <v>1459.51652687</v>
      </c>
      <c r="I33" s="35">
        <v>1430.45630151</v>
      </c>
      <c r="J33" s="35">
        <v>1398.35309078</v>
      </c>
      <c r="K33" s="35">
        <v>1362.8882544000001</v>
      </c>
      <c r="L33" s="66">
        <v>1323.70978623</v>
      </c>
      <c r="M33" s="66">
        <v>1280.42882046</v>
      </c>
      <c r="N33" s="66">
        <v>1232.61577199</v>
      </c>
      <c r="O33" s="35">
        <v>1179.79607257</v>
      </c>
      <c r="P33" s="41">
        <v>1121.4454604</v>
      </c>
      <c r="Q33" s="35">
        <v>0</v>
      </c>
      <c r="R33" s="35"/>
      <c r="S33" s="35">
        <v>0</v>
      </c>
      <c r="T33" s="30">
        <v>0</v>
      </c>
      <c r="U33" s="30">
        <v>0</v>
      </c>
      <c r="V33" s="30">
        <v>0</v>
      </c>
      <c r="W33" s="68">
        <v>0</v>
      </c>
      <c r="X33" s="30">
        <v>0</v>
      </c>
      <c r="Y33" s="30">
        <v>0</v>
      </c>
      <c r="Z33" s="31">
        <v>0</v>
      </c>
    </row>
    <row r="34" spans="1:26" ht="18" x14ac:dyDescent="0.35">
      <c r="A34" s="1"/>
      <c r="B34" s="11" t="s">
        <v>34</v>
      </c>
      <c r="C34" s="12"/>
      <c r="D34" s="35">
        <v>0</v>
      </c>
      <c r="E34" s="35">
        <v>0</v>
      </c>
      <c r="F34" s="35">
        <v>0</v>
      </c>
      <c r="G34" s="35">
        <v>0</v>
      </c>
      <c r="H34" s="35">
        <v>598.55236926999999</v>
      </c>
      <c r="I34" s="35">
        <v>580.21048121000001</v>
      </c>
      <c r="J34" s="35">
        <v>559.94795779000003</v>
      </c>
      <c r="K34" s="35">
        <v>537.56368339000005</v>
      </c>
      <c r="L34" s="66">
        <v>759.23556938000002</v>
      </c>
      <c r="M34" s="66">
        <v>485.51791677999995</v>
      </c>
      <c r="N34" s="66">
        <v>455.33984445999999</v>
      </c>
      <c r="O34" s="35">
        <v>422.00173364</v>
      </c>
      <c r="P34" s="41">
        <v>385.17268695000001</v>
      </c>
      <c r="Q34" s="35">
        <v>0</v>
      </c>
      <c r="R34" s="35"/>
      <c r="S34" s="35">
        <v>0</v>
      </c>
      <c r="T34" s="30">
        <v>0</v>
      </c>
      <c r="U34" s="30">
        <v>0</v>
      </c>
      <c r="V34" s="30">
        <v>0</v>
      </c>
      <c r="W34" s="68">
        <v>0</v>
      </c>
      <c r="X34" s="30">
        <v>0</v>
      </c>
      <c r="Y34" s="30">
        <v>0</v>
      </c>
      <c r="Z34" s="31">
        <v>0</v>
      </c>
    </row>
    <row r="35" spans="1:26" ht="18" hidden="1" x14ac:dyDescent="0.35">
      <c r="A35" s="1"/>
      <c r="B35" s="11" t="s">
        <v>31</v>
      </c>
      <c r="C35" s="12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2974.2758880000001</v>
      </c>
      <c r="L35" s="66">
        <v>2880.141059</v>
      </c>
      <c r="M35" s="66">
        <v>0</v>
      </c>
      <c r="N35" s="66">
        <v>0</v>
      </c>
      <c r="O35" s="35">
        <v>0</v>
      </c>
      <c r="P35" s="41">
        <v>0</v>
      </c>
      <c r="Q35" s="35">
        <v>0</v>
      </c>
      <c r="R35" s="35"/>
      <c r="S35" s="35">
        <v>0</v>
      </c>
      <c r="T35" s="30">
        <v>0</v>
      </c>
      <c r="U35" s="30">
        <v>0</v>
      </c>
      <c r="V35" s="30"/>
      <c r="W35" s="68">
        <v>0</v>
      </c>
      <c r="X35" s="30"/>
      <c r="Y35" s="30"/>
      <c r="Z35" s="31"/>
    </row>
    <row r="36" spans="1:26" ht="18" x14ac:dyDescent="0.35">
      <c r="A36" s="1"/>
      <c r="B36" s="11" t="s">
        <v>46</v>
      </c>
      <c r="C36" s="12"/>
      <c r="D36" s="35"/>
      <c r="E36" s="35"/>
      <c r="F36" s="35"/>
      <c r="G36" s="35"/>
      <c r="H36" s="35"/>
      <c r="I36" s="35"/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41">
        <v>0</v>
      </c>
      <c r="Q36" s="35">
        <v>0</v>
      </c>
      <c r="R36" s="35"/>
      <c r="S36" s="35">
        <v>750</v>
      </c>
      <c r="T36" s="30">
        <v>0</v>
      </c>
      <c r="U36" s="30">
        <v>0</v>
      </c>
      <c r="V36" s="30">
        <v>0</v>
      </c>
      <c r="W36" s="68">
        <v>0</v>
      </c>
      <c r="X36" s="30">
        <v>0</v>
      </c>
      <c r="Y36" s="30">
        <v>0</v>
      </c>
      <c r="Z36" s="31">
        <v>0</v>
      </c>
    </row>
    <row r="37" spans="1:26" ht="5.25" customHeight="1" x14ac:dyDescent="0.35">
      <c r="A37" s="1"/>
      <c r="B37" s="11"/>
      <c r="C37" s="12"/>
      <c r="D37" s="56"/>
      <c r="E37" s="56"/>
      <c r="F37" s="35"/>
      <c r="G37" s="56"/>
      <c r="H37" s="56"/>
      <c r="I37" s="56"/>
      <c r="J37" s="56"/>
      <c r="K37" s="56"/>
      <c r="L37" s="56"/>
      <c r="M37" s="56"/>
      <c r="N37" s="56"/>
      <c r="O37" s="35"/>
      <c r="P37" s="41"/>
      <c r="Q37" s="35"/>
      <c r="R37" s="35"/>
      <c r="S37" s="35"/>
      <c r="T37" s="47"/>
      <c r="U37" s="47"/>
      <c r="V37" s="47"/>
      <c r="W37" s="46"/>
      <c r="X37" s="47"/>
      <c r="Y37" s="47"/>
      <c r="Z37" s="69"/>
    </row>
    <row r="38" spans="1:26" ht="18" x14ac:dyDescent="0.35">
      <c r="A38" s="1"/>
      <c r="B38" s="50" t="s">
        <v>11</v>
      </c>
      <c r="C38" s="70"/>
      <c r="D38" s="52">
        <f>+D40</f>
        <v>804.99199999999996</v>
      </c>
      <c r="E38" s="52">
        <f t="shared" ref="E38:M38" si="18">+E40</f>
        <v>0</v>
      </c>
      <c r="F38" s="52">
        <f t="shared" si="18"/>
        <v>0</v>
      </c>
      <c r="G38" s="52">
        <f t="shared" si="18"/>
        <v>0</v>
      </c>
      <c r="H38" s="52">
        <f t="shared" si="18"/>
        <v>0</v>
      </c>
      <c r="I38" s="52">
        <f t="shared" si="18"/>
        <v>0</v>
      </c>
      <c r="J38" s="52">
        <f t="shared" si="18"/>
        <v>0</v>
      </c>
      <c r="K38" s="52">
        <f t="shared" si="18"/>
        <v>0</v>
      </c>
      <c r="L38" s="52">
        <f t="shared" si="18"/>
        <v>0</v>
      </c>
      <c r="M38" s="52">
        <f t="shared" si="18"/>
        <v>0</v>
      </c>
      <c r="N38" s="52">
        <v>0</v>
      </c>
      <c r="O38" s="52">
        <v>0</v>
      </c>
      <c r="P38" s="53">
        <v>0</v>
      </c>
      <c r="Q38" s="52">
        <v>0</v>
      </c>
      <c r="R38" s="52"/>
      <c r="S38" s="52">
        <v>0</v>
      </c>
      <c r="T38" s="52">
        <v>0</v>
      </c>
      <c r="U38" s="52">
        <v>0</v>
      </c>
      <c r="V38" s="52">
        <v>2880.00688188</v>
      </c>
      <c r="W38" s="54">
        <f>+W40</f>
        <v>2860.4596320400001</v>
      </c>
      <c r="X38" s="52">
        <f>+X40</f>
        <v>2842.18186513</v>
      </c>
      <c r="Y38" s="52">
        <f>SUM(Y40)</f>
        <v>2823.3373237199999</v>
      </c>
      <c r="Z38" s="71">
        <f>+Z40</f>
        <v>2803</v>
      </c>
    </row>
    <row r="39" spans="1:26" ht="5.25" customHeight="1" x14ac:dyDescent="0.35">
      <c r="A39" s="1"/>
      <c r="B39" s="11"/>
      <c r="C39" s="12"/>
      <c r="D39" s="35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8"/>
      <c r="X39" s="24"/>
      <c r="Y39" s="24"/>
      <c r="Z39" s="26"/>
    </row>
    <row r="40" spans="1:26" ht="18" x14ac:dyDescent="0.35">
      <c r="A40" s="1"/>
      <c r="B40" s="11" t="s">
        <v>35</v>
      </c>
      <c r="C40" s="12"/>
      <c r="D40" s="35">
        <v>804.99199999999996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41">
        <v>0</v>
      </c>
      <c r="Q40" s="35">
        <v>0</v>
      </c>
      <c r="R40" s="35"/>
      <c r="S40" s="35">
        <v>0</v>
      </c>
      <c r="T40" s="35">
        <v>0</v>
      </c>
      <c r="U40" s="35">
        <v>0</v>
      </c>
      <c r="V40" s="35">
        <v>2880.00688188</v>
      </c>
      <c r="W40" s="72">
        <v>2860.4596320400001</v>
      </c>
      <c r="X40" s="56">
        <v>2842.18186513</v>
      </c>
      <c r="Y40" s="56">
        <v>2823.3373237199999</v>
      </c>
      <c r="Z40" s="60">
        <v>2803</v>
      </c>
    </row>
    <row r="41" spans="1:26" ht="6.75" customHeight="1" x14ac:dyDescent="0.35">
      <c r="A41" s="1"/>
      <c r="B41" s="11"/>
      <c r="C41" s="12"/>
      <c r="D41" s="35"/>
      <c r="E41" s="56"/>
      <c r="F41" s="56"/>
      <c r="G41" s="56"/>
      <c r="H41" s="56"/>
      <c r="I41" s="56"/>
      <c r="J41" s="56"/>
      <c r="K41" s="56"/>
      <c r="L41" s="47"/>
      <c r="M41" s="47"/>
      <c r="N41" s="47"/>
      <c r="O41" s="57"/>
      <c r="P41" s="57"/>
      <c r="Q41" s="57"/>
      <c r="R41" s="57"/>
      <c r="S41" s="57"/>
      <c r="T41" s="57"/>
      <c r="U41" s="57"/>
      <c r="V41" s="57"/>
      <c r="W41" s="46"/>
      <c r="X41" s="48"/>
      <c r="Y41" s="48"/>
      <c r="Z41" s="49"/>
    </row>
    <row r="42" spans="1:26" ht="18" x14ac:dyDescent="0.35">
      <c r="A42" s="1"/>
      <c r="B42" s="50" t="s">
        <v>6</v>
      </c>
      <c r="C42" s="51"/>
      <c r="D42" s="52">
        <f>+D44</f>
        <v>1105.5482543999999</v>
      </c>
      <c r="E42" s="52">
        <f t="shared" ref="E42:M42" si="19">+E44</f>
        <v>1091.6279213</v>
      </c>
      <c r="F42" s="52">
        <f t="shared" si="19"/>
        <v>1073.2528047999999</v>
      </c>
      <c r="G42" s="52">
        <f t="shared" si="19"/>
        <v>1052.2957678</v>
      </c>
      <c r="H42" s="52">
        <f t="shared" si="19"/>
        <v>1028.3940178</v>
      </c>
      <c r="I42" s="52">
        <f t="shared" si="19"/>
        <v>0</v>
      </c>
      <c r="J42" s="52">
        <f t="shared" si="19"/>
        <v>0</v>
      </c>
      <c r="K42" s="52">
        <f t="shared" si="19"/>
        <v>0</v>
      </c>
      <c r="L42" s="52">
        <f t="shared" si="19"/>
        <v>0</v>
      </c>
      <c r="M42" s="52">
        <f t="shared" si="19"/>
        <v>0</v>
      </c>
      <c r="N42" s="52">
        <f t="shared" ref="N42:O42" si="20">+N44</f>
        <v>0</v>
      </c>
      <c r="O42" s="52">
        <f t="shared" si="20"/>
        <v>0</v>
      </c>
      <c r="P42" s="53">
        <v>0</v>
      </c>
      <c r="Q42" s="52">
        <f t="shared" ref="Q42:S42" si="21">+Q44</f>
        <v>0</v>
      </c>
      <c r="R42" s="52"/>
      <c r="S42" s="52">
        <f t="shared" si="21"/>
        <v>0</v>
      </c>
      <c r="T42" s="52">
        <f t="shared" ref="T42" si="22">+T44</f>
        <v>0</v>
      </c>
      <c r="U42" s="52">
        <v>0</v>
      </c>
      <c r="V42" s="52">
        <v>0</v>
      </c>
      <c r="W42" s="143">
        <f t="shared" ref="W42" si="23">+W44</f>
        <v>0</v>
      </c>
      <c r="X42" s="144">
        <v>0</v>
      </c>
      <c r="Y42" s="144">
        <v>0</v>
      </c>
      <c r="Z42" s="71">
        <v>0</v>
      </c>
    </row>
    <row r="43" spans="1:26" ht="6" customHeight="1" x14ac:dyDescent="0.35">
      <c r="A43" s="1"/>
      <c r="B43" s="11"/>
      <c r="C43" s="12"/>
      <c r="D43" s="35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145"/>
      <c r="X43" s="64"/>
      <c r="Y43" s="64"/>
      <c r="Z43" s="26"/>
    </row>
    <row r="44" spans="1:26" ht="18" x14ac:dyDescent="0.35">
      <c r="A44" s="1"/>
      <c r="B44" s="11" t="s">
        <v>36</v>
      </c>
      <c r="C44" s="12"/>
      <c r="D44" s="35">
        <v>1105.5482543999999</v>
      </c>
      <c r="E44" s="35">
        <v>1091.6279213</v>
      </c>
      <c r="F44" s="35">
        <v>1073.2528047999999</v>
      </c>
      <c r="G44" s="35">
        <v>1052.2957678</v>
      </c>
      <c r="H44" s="56">
        <v>1028.3940178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/>
      <c r="S44" s="56">
        <v>0</v>
      </c>
      <c r="T44" s="56">
        <v>0</v>
      </c>
      <c r="U44" s="56">
        <v>0</v>
      </c>
      <c r="V44" s="56">
        <v>0</v>
      </c>
      <c r="W44" s="145">
        <v>0</v>
      </c>
      <c r="X44" s="62">
        <v>0</v>
      </c>
      <c r="Y44" s="62">
        <v>0</v>
      </c>
      <c r="Z44" s="31">
        <v>0</v>
      </c>
    </row>
    <row r="45" spans="1:26" ht="6.75" customHeight="1" x14ac:dyDescent="0.35">
      <c r="A45" s="1"/>
      <c r="B45" s="11"/>
      <c r="C45" s="12"/>
      <c r="D45" s="35"/>
      <c r="E45" s="56"/>
      <c r="F45" s="56"/>
      <c r="G45" s="56"/>
      <c r="H45" s="56"/>
      <c r="I45" s="56"/>
      <c r="J45" s="56"/>
      <c r="K45" s="56"/>
      <c r="L45" s="47"/>
      <c r="M45" s="47"/>
      <c r="N45" s="47"/>
      <c r="O45" s="57"/>
      <c r="P45" s="57"/>
      <c r="Q45" s="57"/>
      <c r="R45" s="57"/>
      <c r="S45" s="57"/>
      <c r="T45" s="57"/>
      <c r="U45" s="57"/>
      <c r="V45" s="57"/>
      <c r="W45" s="46"/>
      <c r="X45" s="48"/>
      <c r="Y45" s="48"/>
      <c r="Z45" s="49"/>
    </row>
    <row r="46" spans="1:26" ht="18" x14ac:dyDescent="0.35">
      <c r="A46" s="1"/>
      <c r="B46" s="73" t="s">
        <v>32</v>
      </c>
      <c r="C46" s="70"/>
      <c r="D46" s="52">
        <f>SUM(D48:D49)</f>
        <v>60.470516549999999</v>
      </c>
      <c r="E46" s="52">
        <f t="shared" ref="E46:M46" si="24">SUM(E48:E49)</f>
        <v>1.2054215399999999</v>
      </c>
      <c r="F46" s="52">
        <f t="shared" si="24"/>
        <v>0</v>
      </c>
      <c r="G46" s="52">
        <f t="shared" si="24"/>
        <v>3.40461356</v>
      </c>
      <c r="H46" s="52">
        <f t="shared" si="24"/>
        <v>0</v>
      </c>
      <c r="I46" s="52">
        <f t="shared" si="24"/>
        <v>0</v>
      </c>
      <c r="J46" s="52">
        <f t="shared" si="24"/>
        <v>0</v>
      </c>
      <c r="K46" s="52">
        <f t="shared" si="24"/>
        <v>0</v>
      </c>
      <c r="L46" s="52">
        <f t="shared" si="24"/>
        <v>0</v>
      </c>
      <c r="M46" s="52">
        <f t="shared" si="24"/>
        <v>21.7631525</v>
      </c>
      <c r="N46" s="52">
        <f t="shared" ref="N46:O46" si="25">SUM(N48:N49)</f>
        <v>158.1885733</v>
      </c>
      <c r="O46" s="52">
        <f t="shared" si="25"/>
        <v>101.75965049000001</v>
      </c>
      <c r="P46" s="53">
        <v>86.971289129999988</v>
      </c>
      <c r="Q46" s="52">
        <f t="shared" ref="Q46:S46" si="26">SUM(Q48:Q49)</f>
        <v>53.166279860000003</v>
      </c>
      <c r="R46" s="52"/>
      <c r="S46" s="52">
        <f t="shared" si="26"/>
        <v>3.37477122</v>
      </c>
      <c r="T46" s="52">
        <f t="shared" ref="T46" si="27">SUM(T48:T49)</f>
        <v>3.37477122</v>
      </c>
      <c r="U46" s="52">
        <v>0</v>
      </c>
      <c r="V46" s="52">
        <v>0</v>
      </c>
      <c r="W46" s="146">
        <v>0</v>
      </c>
      <c r="X46" s="147">
        <v>0</v>
      </c>
      <c r="Y46" s="144">
        <v>0</v>
      </c>
      <c r="Z46" s="71">
        <v>0</v>
      </c>
    </row>
    <row r="47" spans="1:26" ht="12" hidden="1" customHeight="1" x14ac:dyDescent="0.35">
      <c r="A47" s="1"/>
      <c r="B47" s="74"/>
      <c r="C47" s="5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>
        <f t="shared" ref="O47" si="28">SUM(O49:O50)</f>
        <v>36179.393913250002</v>
      </c>
      <c r="P47" s="78">
        <v>38277.066040920021</v>
      </c>
      <c r="Q47" s="77">
        <f t="shared" ref="Q47:S47" si="29">SUM(Q49:Q50)</f>
        <v>39968.79838891</v>
      </c>
      <c r="R47" s="77"/>
      <c r="S47" s="77">
        <f t="shared" si="29"/>
        <v>41880.485703680002</v>
      </c>
      <c r="T47" s="77">
        <f t="shared" ref="T47" si="30">SUM(T49:T50)</f>
        <v>44974.55830041015</v>
      </c>
      <c r="U47" s="77"/>
      <c r="V47" s="77"/>
      <c r="W47" s="148">
        <f t="shared" ref="W47" si="31">SUM(W49:W50)</f>
        <v>58136.61885482513</v>
      </c>
      <c r="X47" s="149"/>
      <c r="Y47" s="149"/>
      <c r="Z47" s="79"/>
    </row>
    <row r="48" spans="1:26" ht="18" x14ac:dyDescent="0.35">
      <c r="A48" s="1"/>
      <c r="B48" s="11" t="s">
        <v>25</v>
      </c>
      <c r="C48" s="12"/>
      <c r="D48" s="35">
        <v>11.35951655</v>
      </c>
      <c r="E48" s="35">
        <v>1.2054215399999999</v>
      </c>
      <c r="F48" s="35">
        <v>0</v>
      </c>
      <c r="G48" s="35">
        <v>2.7133301300000001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21.7631525</v>
      </c>
      <c r="N48" s="35">
        <v>158.1885733</v>
      </c>
      <c r="O48" s="35">
        <v>101.75965049000001</v>
      </c>
      <c r="P48" s="41">
        <v>86.971289129999988</v>
      </c>
      <c r="Q48" s="35">
        <v>53.166279860000003</v>
      </c>
      <c r="R48" s="35"/>
      <c r="S48" s="35">
        <v>3.37477122</v>
      </c>
      <c r="T48" s="35">
        <v>3.37477122</v>
      </c>
      <c r="U48" s="35">
        <v>0</v>
      </c>
      <c r="V48" s="35">
        <v>0</v>
      </c>
      <c r="W48" s="150">
        <v>0</v>
      </c>
      <c r="X48" s="151">
        <v>0</v>
      </c>
      <c r="Y48" s="151">
        <v>0</v>
      </c>
      <c r="Z48" s="31">
        <v>0</v>
      </c>
    </row>
    <row r="49" spans="1:26" ht="18" x14ac:dyDescent="0.35">
      <c r="A49" s="1"/>
      <c r="B49" s="11" t="s">
        <v>37</v>
      </c>
      <c r="C49" s="12"/>
      <c r="D49" s="56">
        <v>49.110999999999997</v>
      </c>
      <c r="E49" s="56">
        <v>0</v>
      </c>
      <c r="F49" s="56">
        <v>0</v>
      </c>
      <c r="G49" s="35">
        <v>0.69128343000000003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/>
      <c r="S49" s="56">
        <v>0</v>
      </c>
      <c r="T49" s="56">
        <v>0</v>
      </c>
      <c r="U49" s="56"/>
      <c r="V49" s="56">
        <v>0</v>
      </c>
      <c r="W49" s="145">
        <v>0</v>
      </c>
      <c r="X49" s="62">
        <v>0</v>
      </c>
      <c r="Y49" s="62">
        <v>0</v>
      </c>
      <c r="Z49" s="31">
        <v>0</v>
      </c>
    </row>
    <row r="50" spans="1:26" ht="24.75" customHeight="1" x14ac:dyDescent="0.25">
      <c r="A50" s="1"/>
      <c r="B50" s="17" t="s">
        <v>12</v>
      </c>
      <c r="C50" s="18"/>
      <c r="D50" s="80">
        <f t="shared" ref="D50:J50" si="32">+D19+D23+D38+D42+D46</f>
        <v>29886.118012229999</v>
      </c>
      <c r="E50" s="80">
        <f t="shared" si="32"/>
        <v>29480.265881070001</v>
      </c>
      <c r="F50" s="80">
        <f t="shared" si="32"/>
        <v>29107.890074339997</v>
      </c>
      <c r="G50" s="80">
        <f t="shared" si="32"/>
        <v>28867.006464359994</v>
      </c>
      <c r="H50" s="80">
        <f t="shared" si="32"/>
        <v>28810.686720480004</v>
      </c>
      <c r="I50" s="80">
        <f t="shared" si="32"/>
        <v>28697.143388719996</v>
      </c>
      <c r="J50" s="80">
        <f t="shared" si="32"/>
        <v>28271.486293419999</v>
      </c>
      <c r="K50" s="80">
        <f>+K19+K23+K38+K42+K46</f>
        <v>32725.734012090001</v>
      </c>
      <c r="L50" s="80">
        <f>+L19+L23+L38+L42+L46</f>
        <v>32600.252521789997</v>
      </c>
      <c r="M50" s="80">
        <f>+M19+M23+M38+M42+M46</f>
        <v>32258.925784160001</v>
      </c>
      <c r="N50" s="80">
        <f>+N19+N23+N38+N42+N46</f>
        <v>35125.242797120009</v>
      </c>
      <c r="O50" s="80">
        <f>+O19+O23+O38+O42+O46</f>
        <v>36179.393913250002</v>
      </c>
      <c r="P50" s="81">
        <f t="shared" ref="P50:Q50" si="33">+P19+P23+P38+P42+P46</f>
        <v>39237.292807970021</v>
      </c>
      <c r="Q50" s="80">
        <f t="shared" si="33"/>
        <v>39968.79838891</v>
      </c>
      <c r="R50" s="80"/>
      <c r="S50" s="80">
        <f t="shared" ref="S50:T50" si="34">+S19+S23+S38+S42+S46</f>
        <v>41880.485703680002</v>
      </c>
      <c r="T50" s="80">
        <f t="shared" si="34"/>
        <v>44974.55830041015</v>
      </c>
      <c r="U50" s="80">
        <v>51970.138615401447</v>
      </c>
      <c r="V50" s="80">
        <v>57175.334590523351</v>
      </c>
      <c r="W50" s="82">
        <f>+W19+W23+W38+W42+W46</f>
        <v>58136.61885482513</v>
      </c>
      <c r="X50" s="80">
        <f>+X19+X23+X38+X42+X46</f>
        <v>58919.738339323994</v>
      </c>
      <c r="Y50" s="80">
        <f>+Y19+Y23+Y38+Y42+Y46</f>
        <v>60161.322322350185</v>
      </c>
      <c r="Z50" s="83">
        <f>+Z19+Z23+Z38+Z42+Z46</f>
        <v>60809.3</v>
      </c>
    </row>
    <row r="51" spans="1:26" ht="17.25" customHeight="1" x14ac:dyDescent="0.35">
      <c r="A51" s="1"/>
      <c r="B51" s="84" t="s">
        <v>18</v>
      </c>
      <c r="C51" s="85"/>
      <c r="D51" s="85"/>
      <c r="E51" s="86">
        <f>+E50-D50</f>
        <v>-405.85213115999795</v>
      </c>
      <c r="F51" s="86">
        <f t="shared" ref="F51:K51" si="35">+F50-E50</f>
        <v>-372.37580673000411</v>
      </c>
      <c r="G51" s="86">
        <f t="shared" si="35"/>
        <v>-240.8836099800028</v>
      </c>
      <c r="H51" s="86">
        <f t="shared" si="35"/>
        <v>-56.31974387999071</v>
      </c>
      <c r="I51" s="86">
        <f t="shared" si="35"/>
        <v>-113.54333176000728</v>
      </c>
      <c r="J51" s="86">
        <f t="shared" si="35"/>
        <v>-425.65709529999731</v>
      </c>
      <c r="K51" s="86">
        <f t="shared" si="35"/>
        <v>4454.2477186700016</v>
      </c>
      <c r="L51" s="86">
        <f>+L50-K50</f>
        <v>-125.48149030000422</v>
      </c>
      <c r="M51" s="86">
        <f>+M50-L50</f>
        <v>-341.32673762999548</v>
      </c>
      <c r="N51" s="86">
        <f>+N50-M50</f>
        <v>2866.3170129600076</v>
      </c>
      <c r="O51" s="56">
        <f>+O50-N50</f>
        <v>1054.1511161299932</v>
      </c>
      <c r="P51" s="56">
        <f t="shared" ref="P51" si="36">+P50-O50</f>
        <v>3057.8988947200196</v>
      </c>
      <c r="Q51" s="56">
        <f>+Q50-P50</f>
        <v>731.50558093997824</v>
      </c>
      <c r="R51" s="56"/>
      <c r="S51" s="56">
        <f>+S50-Q50</f>
        <v>1911.6873147700026</v>
      </c>
      <c r="T51" s="56">
        <f>+T50-S50</f>
        <v>3094.0725967301478</v>
      </c>
      <c r="U51" s="56">
        <v>6995.5803149912899</v>
      </c>
      <c r="V51" s="56">
        <f>+V50-U50</f>
        <v>5205.1959751219038</v>
      </c>
      <c r="W51" s="87">
        <f>+W50-V50</f>
        <v>961.28426430177933</v>
      </c>
      <c r="X51" s="86">
        <f>+X50-W50</f>
        <v>783.11948449886404</v>
      </c>
      <c r="Y51" s="30">
        <f>+Y50-X50</f>
        <v>1241.5839830261903</v>
      </c>
      <c r="Z51" s="88">
        <f>+Z50-Y50</f>
        <v>647.97767764981836</v>
      </c>
    </row>
    <row r="52" spans="1:26" ht="22.5" customHeight="1" x14ac:dyDescent="0.25">
      <c r="A52" s="1"/>
      <c r="B52" s="133" t="s">
        <v>19</v>
      </c>
      <c r="C52" s="89" t="s">
        <v>22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/>
      <c r="S52" s="90">
        <v>1500</v>
      </c>
      <c r="T52" s="90">
        <v>0</v>
      </c>
      <c r="U52" s="90">
        <v>750</v>
      </c>
      <c r="V52" s="90">
        <v>0</v>
      </c>
      <c r="W52" s="91">
        <v>0</v>
      </c>
      <c r="X52" s="90">
        <v>0</v>
      </c>
      <c r="Y52" s="90">
        <v>0</v>
      </c>
      <c r="Z52" s="92">
        <v>0</v>
      </c>
    </row>
    <row r="53" spans="1:26" ht="18" x14ac:dyDescent="0.25">
      <c r="A53" s="1"/>
      <c r="B53" s="133"/>
      <c r="C53" s="89" t="s">
        <v>23</v>
      </c>
      <c r="D53" s="90">
        <v>49.110999999999997</v>
      </c>
      <c r="E53" s="90">
        <v>0</v>
      </c>
      <c r="F53" s="90">
        <v>0</v>
      </c>
      <c r="G53" s="90">
        <v>0.69128343000000003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90"/>
      <c r="S53" s="90">
        <v>0</v>
      </c>
      <c r="T53" s="90">
        <v>0</v>
      </c>
      <c r="U53" s="90">
        <v>0</v>
      </c>
      <c r="V53" s="90">
        <v>0</v>
      </c>
      <c r="W53" s="91">
        <v>0</v>
      </c>
      <c r="X53" s="90">
        <v>0</v>
      </c>
      <c r="Y53" s="90">
        <v>0</v>
      </c>
      <c r="Z53" s="92">
        <v>0</v>
      </c>
    </row>
    <row r="54" spans="1:26" ht="6" customHeight="1" x14ac:dyDescent="0.35">
      <c r="A54" s="1"/>
      <c r="B54" s="93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4"/>
      <c r="P54" s="94"/>
      <c r="Q54" s="94"/>
      <c r="R54" s="94"/>
      <c r="S54" s="94"/>
      <c r="T54" s="94"/>
      <c r="U54" s="94"/>
      <c r="V54" s="94"/>
      <c r="W54" s="95"/>
      <c r="X54" s="94"/>
      <c r="Y54" s="96"/>
      <c r="Z54" s="92"/>
    </row>
    <row r="55" spans="1:26" ht="18" x14ac:dyDescent="0.25">
      <c r="A55" s="1"/>
      <c r="B55" s="133" t="s">
        <v>20</v>
      </c>
      <c r="C55" s="89" t="s">
        <v>22</v>
      </c>
      <c r="D55" s="90">
        <v>28788.660794210002</v>
      </c>
      <c r="E55" s="90">
        <v>28626.890074160001</v>
      </c>
      <c r="F55" s="90">
        <v>28127.912325659996</v>
      </c>
      <c r="G55" s="90">
        <v>28212.134352779998</v>
      </c>
      <c r="H55" s="90">
        <v>28087.954549760001</v>
      </c>
      <c r="I55" s="90">
        <v>28697.143388719996</v>
      </c>
      <c r="J55" s="90">
        <v>28271.486293419999</v>
      </c>
      <c r="K55" s="90">
        <v>32725.734012090001</v>
      </c>
      <c r="L55" s="90">
        <v>32600.252521789997</v>
      </c>
      <c r="M55" s="90">
        <v>32258.925784160001</v>
      </c>
      <c r="N55" s="90">
        <v>35125.242797130006</v>
      </c>
      <c r="O55" s="94">
        <v>36179.393913250002</v>
      </c>
      <c r="P55" s="94">
        <v>39237.300000000003</v>
      </c>
      <c r="Q55" s="94">
        <v>39968.79838891</v>
      </c>
      <c r="R55" s="94"/>
      <c r="S55" s="94">
        <v>40380.485703680002</v>
      </c>
      <c r="T55" s="94">
        <f>+T50-T52</f>
        <v>44974.55830041015</v>
      </c>
      <c r="U55" s="94">
        <v>51220.138615401447</v>
      </c>
      <c r="V55" s="92">
        <v>57175.334590523351</v>
      </c>
      <c r="W55" s="90">
        <f>+W50</f>
        <v>58136.61885482513</v>
      </c>
      <c r="X55" s="90">
        <f>+X50</f>
        <v>58919.738339323994</v>
      </c>
      <c r="Y55" s="90">
        <f>+Y50</f>
        <v>60161.322322350185</v>
      </c>
      <c r="Z55" s="92">
        <f>+Z50</f>
        <v>60809.3</v>
      </c>
    </row>
    <row r="56" spans="1:26" ht="32.25" customHeight="1" thickBot="1" x14ac:dyDescent="0.3">
      <c r="A56" s="1"/>
      <c r="B56" s="134"/>
      <c r="C56" s="97" t="s">
        <v>23</v>
      </c>
      <c r="D56" s="98">
        <v>1048.3465076199998</v>
      </c>
      <c r="E56" s="98">
        <v>853.37580691000005</v>
      </c>
      <c r="F56" s="98">
        <v>979.97774867999999</v>
      </c>
      <c r="G56" s="98">
        <v>654.18082815000002</v>
      </c>
      <c r="H56" s="98">
        <v>722.73217072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/>
      <c r="S56" s="98">
        <v>0</v>
      </c>
      <c r="T56" s="98">
        <v>0</v>
      </c>
      <c r="U56" s="98">
        <v>0</v>
      </c>
      <c r="V56" s="98">
        <v>0</v>
      </c>
      <c r="W56" s="99">
        <v>0</v>
      </c>
      <c r="X56" s="98">
        <v>0</v>
      </c>
      <c r="Y56" s="98">
        <v>0</v>
      </c>
      <c r="Z56" s="100">
        <v>0</v>
      </c>
    </row>
    <row r="57" spans="1:26" ht="7.5" customHeight="1" x14ac:dyDescent="0.35">
      <c r="A57" s="1"/>
      <c r="B57" s="11"/>
      <c r="C57" s="12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6"/>
      <c r="Q57" s="56"/>
      <c r="R57" s="56"/>
      <c r="S57" s="56"/>
      <c r="T57" s="101"/>
      <c r="U57" s="101"/>
      <c r="V57" s="102"/>
      <c r="W57" s="24"/>
      <c r="X57" s="24"/>
      <c r="Y57" s="103"/>
      <c r="Z57" s="88"/>
    </row>
    <row r="58" spans="1:26" ht="21.75" x14ac:dyDescent="0.4">
      <c r="A58" s="1"/>
      <c r="B58" s="22" t="s">
        <v>13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56"/>
      <c r="Q58" s="56"/>
      <c r="R58" s="56"/>
      <c r="S58" s="56"/>
      <c r="T58" s="56"/>
      <c r="U58" s="56"/>
      <c r="V58" s="88"/>
      <c r="W58" s="24"/>
      <c r="X58" s="24"/>
      <c r="Y58" s="103"/>
      <c r="Z58" s="88"/>
    </row>
    <row r="59" spans="1:26" ht="18" x14ac:dyDescent="0.35">
      <c r="A59" s="1"/>
      <c r="B59" s="11" t="s">
        <v>0</v>
      </c>
      <c r="C59" s="12"/>
      <c r="D59" s="24">
        <v>2004.3443105399999</v>
      </c>
      <c r="E59" s="24">
        <v>2089.2184389899999</v>
      </c>
      <c r="F59" s="24">
        <v>2034.9114794699999</v>
      </c>
      <c r="G59" s="24">
        <v>2962.4843240499999</v>
      </c>
      <c r="H59" s="24">
        <v>3102.9617350139802</v>
      </c>
      <c r="I59" s="24">
        <v>3132.0582413299999</v>
      </c>
      <c r="J59" s="24">
        <v>2964.7333688200001</v>
      </c>
      <c r="K59" s="24">
        <v>2885.3466110899999</v>
      </c>
      <c r="L59" s="24">
        <v>2764.9709866200001</v>
      </c>
      <c r="M59" s="24">
        <v>2727.6107597499999</v>
      </c>
      <c r="N59" s="24">
        <v>2476.9066644099998</v>
      </c>
      <c r="O59" s="24">
        <v>2659.3748022299997</v>
      </c>
      <c r="P59" s="56">
        <v>2887.6825747887997</v>
      </c>
      <c r="Q59" s="104">
        <v>3288.9614778564001</v>
      </c>
      <c r="R59" s="104"/>
      <c r="S59" s="104">
        <v>2420.8271284499997</v>
      </c>
      <c r="T59" s="104">
        <v>1877.5348630063879</v>
      </c>
      <c r="U59" s="104">
        <v>1445.30807755</v>
      </c>
      <c r="V59" s="105">
        <v>2599.2749510797858</v>
      </c>
      <c r="W59" s="30">
        <v>974.13074622908005</v>
      </c>
      <c r="X59" s="30">
        <v>1099.5048223006199</v>
      </c>
      <c r="Y59" s="30">
        <v>1128.4947660119301</v>
      </c>
      <c r="Z59" s="88">
        <v>1149.2</v>
      </c>
    </row>
    <row r="60" spans="1:26" ht="18" x14ac:dyDescent="0.35">
      <c r="A60" s="1"/>
      <c r="B60" s="11" t="s">
        <v>1</v>
      </c>
      <c r="C60" s="12"/>
      <c r="D60" s="24">
        <v>1798.3854875899999</v>
      </c>
      <c r="E60" s="24">
        <v>1633.2046414500001</v>
      </c>
      <c r="F60" s="24">
        <v>1575.0604041300001</v>
      </c>
      <c r="G60" s="24">
        <v>631.06197230999999</v>
      </c>
      <c r="H60" s="24">
        <v>0</v>
      </c>
      <c r="I60" s="24">
        <v>0</v>
      </c>
      <c r="J60" s="24">
        <v>0</v>
      </c>
      <c r="K60" s="24">
        <v>38.798962779999997</v>
      </c>
      <c r="L60" s="24">
        <v>202.69861826000002</v>
      </c>
      <c r="M60" s="24">
        <v>224.75701286999998</v>
      </c>
      <c r="N60" s="24">
        <v>232.18219521999998</v>
      </c>
      <c r="O60" s="24">
        <v>255.67254442000001</v>
      </c>
      <c r="P60" s="56">
        <v>473.62641742000005</v>
      </c>
      <c r="Q60" s="104">
        <v>707.39244031999999</v>
      </c>
      <c r="R60" s="104"/>
      <c r="S60" s="104">
        <v>1150.5276493856768</v>
      </c>
      <c r="T60" s="104">
        <v>949.76694157000009</v>
      </c>
      <c r="U60" s="104">
        <v>959.54738369000006</v>
      </c>
      <c r="V60" s="105">
        <v>1507.5370608028859</v>
      </c>
      <c r="W60" s="30">
        <v>507.57773974399299</v>
      </c>
      <c r="X60" s="30">
        <v>550.55300219000003</v>
      </c>
      <c r="Y60" s="30">
        <v>553.95485575999999</v>
      </c>
      <c r="Z60" s="88">
        <v>547.70000000000005</v>
      </c>
    </row>
    <row r="61" spans="1:26" ht="18" x14ac:dyDescent="0.35">
      <c r="A61" s="1"/>
      <c r="B61" s="11" t="s">
        <v>6</v>
      </c>
      <c r="C61" s="12"/>
      <c r="D61" s="24">
        <v>147.79060630999999</v>
      </c>
      <c r="E61" s="24">
        <v>147.51065</v>
      </c>
      <c r="F61" s="24">
        <v>143.9280095</v>
      </c>
      <c r="G61" s="24">
        <v>141.34469899999999</v>
      </c>
      <c r="H61" s="24">
        <v>138.7733661</v>
      </c>
      <c r="I61" s="24">
        <v>68.113499500000003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104">
        <v>0</v>
      </c>
      <c r="R61" s="104"/>
      <c r="S61" s="104">
        <v>0</v>
      </c>
      <c r="T61" s="104">
        <v>0</v>
      </c>
      <c r="U61" s="104">
        <v>0</v>
      </c>
      <c r="V61" s="105">
        <v>0</v>
      </c>
      <c r="W61" s="30">
        <v>0</v>
      </c>
      <c r="X61" s="30">
        <v>0</v>
      </c>
      <c r="Y61" s="30">
        <v>0</v>
      </c>
      <c r="Z61" s="88">
        <v>0</v>
      </c>
    </row>
    <row r="62" spans="1:26" ht="18" x14ac:dyDescent="0.35">
      <c r="A62" s="1"/>
      <c r="B62" s="11" t="s">
        <v>11</v>
      </c>
      <c r="C62" s="12"/>
      <c r="D62" s="24">
        <v>162.20096866</v>
      </c>
      <c r="E62" s="24">
        <v>72.330997530000005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104">
        <v>0</v>
      </c>
      <c r="R62" s="104"/>
      <c r="S62" s="104">
        <v>0</v>
      </c>
      <c r="T62" s="104">
        <v>0</v>
      </c>
      <c r="U62" s="104">
        <v>0</v>
      </c>
      <c r="V62" s="105">
        <v>58.430142709999998</v>
      </c>
      <c r="W62" s="30">
        <v>83.087641390000002</v>
      </c>
      <c r="X62" s="30">
        <v>84.357124319999997</v>
      </c>
      <c r="Y62" s="30">
        <v>83.790349820000003</v>
      </c>
      <c r="Z62" s="88">
        <v>82.3</v>
      </c>
    </row>
    <row r="63" spans="1:26" ht="18" x14ac:dyDescent="0.35">
      <c r="A63" s="1"/>
      <c r="B63" s="11" t="s">
        <v>2</v>
      </c>
      <c r="C63" s="12"/>
      <c r="D63" s="24">
        <v>12.9756825</v>
      </c>
      <c r="E63" s="24">
        <v>12.732614229999999</v>
      </c>
      <c r="F63" s="24">
        <v>2.0277406899999999</v>
      </c>
      <c r="G63" s="24">
        <v>1.2938788000000001</v>
      </c>
      <c r="H63" s="24">
        <v>1.3983670699999999</v>
      </c>
      <c r="I63" s="24">
        <v>1.48427989</v>
      </c>
      <c r="J63" s="24">
        <v>1.1453209200000001</v>
      </c>
      <c r="K63" s="24">
        <v>2.2372559000000001</v>
      </c>
      <c r="L63" s="24">
        <v>1.1742191200000001</v>
      </c>
      <c r="M63" s="24">
        <v>1.44265095</v>
      </c>
      <c r="N63" s="24">
        <v>5.5251497199999999</v>
      </c>
      <c r="O63" s="24">
        <v>14.22427622</v>
      </c>
      <c r="P63" s="56">
        <v>13.999790540000001</v>
      </c>
      <c r="Q63" s="104">
        <v>8.6621404399999999</v>
      </c>
      <c r="R63" s="104"/>
      <c r="S63" s="104">
        <v>1.0677186599999999</v>
      </c>
      <c r="T63" s="104">
        <v>0</v>
      </c>
      <c r="U63" s="104">
        <v>0</v>
      </c>
      <c r="V63" s="105">
        <v>0</v>
      </c>
      <c r="W63" s="30">
        <v>0</v>
      </c>
      <c r="X63" s="30">
        <v>0</v>
      </c>
      <c r="Y63" s="30">
        <v>0</v>
      </c>
      <c r="Z63" s="88">
        <v>0</v>
      </c>
    </row>
    <row r="64" spans="1:26" ht="18.75" x14ac:dyDescent="0.35">
      <c r="A64" s="1"/>
      <c r="B64" s="11" t="s">
        <v>59</v>
      </c>
      <c r="C64" s="12"/>
      <c r="D64" s="24"/>
      <c r="E64" s="24"/>
      <c r="F64" s="24"/>
      <c r="G64" s="24"/>
      <c r="H64" s="24"/>
      <c r="I64" s="24"/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104">
        <v>267.8</v>
      </c>
      <c r="R64" s="104"/>
      <c r="S64" s="104">
        <v>413.19176310428799</v>
      </c>
      <c r="T64" s="104">
        <v>676.16952354997579</v>
      </c>
      <c r="U64" s="104">
        <v>965.33664024716404</v>
      </c>
      <c r="V64" s="105">
        <v>410.84676189357094</v>
      </c>
      <c r="W64" s="30">
        <v>12.2716860513807</v>
      </c>
      <c r="X64" s="30">
        <v>41.555525868549999</v>
      </c>
      <c r="Y64" s="30">
        <v>44.606718983832899</v>
      </c>
      <c r="Z64" s="88">
        <v>8.3000000000000007</v>
      </c>
    </row>
    <row r="65" spans="1:26" ht="30" customHeight="1" x14ac:dyDescent="0.25">
      <c r="A65" s="1"/>
      <c r="B65" s="17" t="s">
        <v>14</v>
      </c>
      <c r="C65" s="18"/>
      <c r="D65" s="19">
        <f>SUM(D59:D63)</f>
        <v>4125.6970556000006</v>
      </c>
      <c r="E65" s="19">
        <f>SUM(E59:E63)</f>
        <v>3954.9973421999998</v>
      </c>
      <c r="F65" s="19">
        <f t="shared" ref="F65:I65" si="37">SUM(F59:F63)</f>
        <v>3755.9276337900001</v>
      </c>
      <c r="G65" s="19">
        <f t="shared" si="37"/>
        <v>3736.1848741599997</v>
      </c>
      <c r="H65" s="19">
        <f t="shared" si="37"/>
        <v>3243.1334681839803</v>
      </c>
      <c r="I65" s="19">
        <f t="shared" si="37"/>
        <v>3201.65602072</v>
      </c>
      <c r="J65" s="19">
        <f t="shared" ref="J65:Q65" si="38">SUM(J59:J64)</f>
        <v>2965.87868974</v>
      </c>
      <c r="K65" s="19">
        <f t="shared" si="38"/>
        <v>2926.3828297699997</v>
      </c>
      <c r="L65" s="19">
        <f t="shared" si="38"/>
        <v>2968.843824</v>
      </c>
      <c r="M65" s="19">
        <f t="shared" si="38"/>
        <v>2953.8104235699998</v>
      </c>
      <c r="N65" s="19">
        <f t="shared" si="38"/>
        <v>2714.6140093499998</v>
      </c>
      <c r="O65" s="19">
        <f t="shared" si="38"/>
        <v>2929.2716228699996</v>
      </c>
      <c r="P65" s="19">
        <f t="shared" si="38"/>
        <v>3375.3087827487998</v>
      </c>
      <c r="Q65" s="19">
        <f t="shared" si="38"/>
        <v>4272.8160586163995</v>
      </c>
      <c r="R65" s="19"/>
      <c r="S65" s="19">
        <f t="shared" ref="S65" si="39">SUM(S59:S64)</f>
        <v>3985.6142595999645</v>
      </c>
      <c r="T65" s="19">
        <f t="shared" ref="T65" si="40">SUM(T59:T64)</f>
        <v>3503.4713281263639</v>
      </c>
      <c r="U65" s="19">
        <v>3370.1921014871641</v>
      </c>
      <c r="V65" s="21">
        <v>4576.0889164862419</v>
      </c>
      <c r="W65" s="19">
        <f>SUM(W59:W64)</f>
        <v>1577.0678134144539</v>
      </c>
      <c r="X65" s="19">
        <f>SUM(X59:X64)</f>
        <v>1775.9704746791699</v>
      </c>
      <c r="Y65" s="19">
        <f>SUM(Y59:Y64)</f>
        <v>1810.8466905757632</v>
      </c>
      <c r="Z65" s="21">
        <f>SUM(Z59:Z64)</f>
        <v>1787.5</v>
      </c>
    </row>
    <row r="66" spans="1:26" ht="18" x14ac:dyDescent="0.35">
      <c r="A66" s="1"/>
      <c r="B66" s="11" t="s">
        <v>18</v>
      </c>
      <c r="C66" s="12"/>
      <c r="D66" s="12"/>
      <c r="E66" s="33">
        <f>+E65-D65</f>
        <v>-170.69971340000075</v>
      </c>
      <c r="F66" s="33">
        <f t="shared" ref="F66:M66" si="41">+F65-E65</f>
        <v>-199.06970840999975</v>
      </c>
      <c r="G66" s="33">
        <f t="shared" si="41"/>
        <v>-19.742759630000364</v>
      </c>
      <c r="H66" s="33">
        <f t="shared" si="41"/>
        <v>-493.0514059760194</v>
      </c>
      <c r="I66" s="33">
        <f t="shared" si="41"/>
        <v>-41.477447463980297</v>
      </c>
      <c r="J66" s="33">
        <f t="shared" si="41"/>
        <v>-235.77733097999999</v>
      </c>
      <c r="K66" s="33">
        <f>+K65-J65</f>
        <v>-39.495859970000311</v>
      </c>
      <c r="L66" s="106">
        <f t="shared" si="41"/>
        <v>42.460994230000324</v>
      </c>
      <c r="M66" s="106">
        <f t="shared" si="41"/>
        <v>-15.033400430000256</v>
      </c>
      <c r="N66" s="106">
        <f>+N65-M65</f>
        <v>-239.19641421999995</v>
      </c>
      <c r="O66" s="106">
        <f>+O65-N65</f>
        <v>214.65761351999981</v>
      </c>
      <c r="P66" s="107">
        <f>+P65-O65</f>
        <v>446.03715987880014</v>
      </c>
      <c r="Q66" s="107">
        <f>+Q65-P65</f>
        <v>897.50727586759967</v>
      </c>
      <c r="R66" s="107"/>
      <c r="S66" s="107">
        <f>+S65-Q65</f>
        <v>-287.20179901643496</v>
      </c>
      <c r="T66" s="107">
        <f>+T65-S65</f>
        <v>-482.14293147360058</v>
      </c>
      <c r="U66" s="107">
        <f t="shared" ref="U66:V66" si="42">+U65-T65</f>
        <v>-133.27922663919981</v>
      </c>
      <c r="V66" s="108">
        <f t="shared" si="42"/>
        <v>1205.8968149990778</v>
      </c>
      <c r="W66" s="24"/>
      <c r="X66" s="33">
        <f>+X65-W65</f>
        <v>198.90266126471602</v>
      </c>
      <c r="Y66" s="33">
        <f>+Y65-X65</f>
        <v>34.876215896593294</v>
      </c>
      <c r="Z66" s="109">
        <f>+Z65-Y65</f>
        <v>-23.346690575763205</v>
      </c>
    </row>
    <row r="67" spans="1:26" ht="7.5" customHeight="1" thickBot="1" x14ac:dyDescent="0.4">
      <c r="A67" s="2"/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2"/>
      <c r="W67" s="111"/>
      <c r="X67" s="111"/>
      <c r="Y67" s="111"/>
      <c r="Z67" s="112"/>
    </row>
    <row r="68" spans="1:26" ht="18" x14ac:dyDescent="0.35">
      <c r="B68" s="152" t="s">
        <v>21</v>
      </c>
      <c r="C68" s="1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24"/>
      <c r="Z68" s="12"/>
    </row>
    <row r="69" spans="1:26" ht="18" x14ac:dyDescent="0.35">
      <c r="B69" s="23" t="s">
        <v>52</v>
      </c>
      <c r="C69" s="2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14"/>
      <c r="T69" s="114"/>
      <c r="U69" s="114"/>
      <c r="V69" s="114"/>
      <c r="W69" s="12"/>
      <c r="X69" s="24"/>
      <c r="Y69" s="24"/>
      <c r="Z69" s="12"/>
    </row>
    <row r="70" spans="1:26" ht="18" x14ac:dyDescent="0.35">
      <c r="B70" s="153" t="s">
        <v>61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15"/>
      <c r="X70" s="24"/>
      <c r="Y70" s="12"/>
      <c r="Z70" s="12"/>
    </row>
    <row r="71" spans="1:26" ht="28.5" customHeight="1" x14ac:dyDescent="0.25">
      <c r="B71" s="116" t="s">
        <v>47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8" x14ac:dyDescent="0.25">
      <c r="B72" s="116" t="s">
        <v>48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8" x14ac:dyDescent="0.25">
      <c r="B73" s="116" t="s">
        <v>49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8" x14ac:dyDescent="0.35">
      <c r="B74" s="12"/>
      <c r="C74" s="12"/>
      <c r="D74" s="12"/>
      <c r="E74" s="12"/>
      <c r="F74" s="12"/>
      <c r="G74" s="12"/>
      <c r="H74" s="12"/>
      <c r="I74" s="12"/>
      <c r="J74" s="114"/>
      <c r="K74" s="12"/>
      <c r="L74" s="12"/>
      <c r="M74" s="12"/>
      <c r="N74" s="12"/>
      <c r="O74" s="12"/>
      <c r="P74" s="56"/>
      <c r="Q74" s="12"/>
      <c r="R74" s="12"/>
      <c r="S74" s="12"/>
      <c r="T74" s="12"/>
      <c r="U74" s="12"/>
      <c r="V74" s="12"/>
      <c r="W74" s="12"/>
      <c r="X74" s="12"/>
      <c r="Y74" s="12"/>
      <c r="Z74" s="12"/>
    </row>
  </sheetData>
  <mergeCells count="26">
    <mergeCell ref="O4:O5"/>
    <mergeCell ref="P4:P5"/>
    <mergeCell ref="B52:B53"/>
    <mergeCell ref="B72:Z72"/>
    <mergeCell ref="B71:Z71"/>
    <mergeCell ref="B55:B56"/>
    <mergeCell ref="Q4:Q5"/>
    <mergeCell ref="T4:T5"/>
    <mergeCell ref="V4:V5"/>
    <mergeCell ref="U4:U5"/>
    <mergeCell ref="B73:Z73"/>
    <mergeCell ref="B2:Z2"/>
    <mergeCell ref="D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W4:Z4"/>
    <mergeCell ref="S4:S5"/>
    <mergeCell ref="N4:N5"/>
  </mergeCells>
  <printOptions horizontalCentered="1"/>
  <pageMargins left="0.39370078740157483" right="0.39370078740157483" top="0.78740157480314965" bottom="0.39370078740157483" header="0.31496062992125984" footer="0.31496062992125984"/>
  <pageSetup scale="52" orientation="portrait" r:id="rId1"/>
  <ignoredErrors>
    <ignoredError sqref="Y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8"/>
  <sheetViews>
    <sheetView workbookViewId="0">
      <selection activeCell="C5" sqref="C5"/>
    </sheetView>
  </sheetViews>
  <sheetFormatPr baseColWidth="10" defaultRowHeight="15" x14ac:dyDescent="0.25"/>
  <cols>
    <col min="3" max="3" width="28.140625" customWidth="1"/>
    <col min="6" max="6" width="26" customWidth="1"/>
    <col min="9" max="9" width="22.42578125" customWidth="1"/>
  </cols>
  <sheetData>
    <row r="1" spans="2:9" ht="15.75" thickBot="1" x14ac:dyDescent="0.3"/>
    <row r="2" spans="2:9" ht="15.75" thickBot="1" x14ac:dyDescent="0.3">
      <c r="B2" s="137" t="s">
        <v>55</v>
      </c>
      <c r="C2" s="138"/>
      <c r="E2" s="137" t="s">
        <v>54</v>
      </c>
      <c r="F2" s="138"/>
      <c r="H2" s="137" t="s">
        <v>53</v>
      </c>
      <c r="I2" s="138"/>
    </row>
    <row r="3" spans="2:9" x14ac:dyDescent="0.25">
      <c r="B3" s="4" t="s">
        <v>44</v>
      </c>
      <c r="C3" s="5">
        <v>258498250.08000001</v>
      </c>
      <c r="E3" s="4" t="s">
        <v>44</v>
      </c>
      <c r="F3" s="5">
        <v>249031856.36000001</v>
      </c>
      <c r="H3" s="4" t="s">
        <v>44</v>
      </c>
      <c r="I3" s="5">
        <v>253704690.34</v>
      </c>
    </row>
    <row r="4" spans="2:9" x14ac:dyDescent="0.25">
      <c r="B4" s="6" t="s">
        <v>43</v>
      </c>
      <c r="C4" s="7">
        <v>1480997735.5</v>
      </c>
      <c r="E4" s="6" t="s">
        <v>43</v>
      </c>
      <c r="F4" s="7">
        <v>1426074709.21</v>
      </c>
      <c r="H4" s="6" t="s">
        <v>43</v>
      </c>
      <c r="I4" s="7">
        <v>1453126308.5799999</v>
      </c>
    </row>
    <row r="5" spans="2:9" ht="15.75" thickBot="1" x14ac:dyDescent="0.3">
      <c r="B5" s="8" t="s">
        <v>45</v>
      </c>
      <c r="C5" s="9">
        <f>SUM(C3:C4)</f>
        <v>1739495985.5799999</v>
      </c>
      <c r="E5" s="8" t="s">
        <v>45</v>
      </c>
      <c r="F5" s="9">
        <f>SUM(F3:F4)</f>
        <v>1675106565.5700002</v>
      </c>
      <c r="H5" s="8" t="s">
        <v>45</v>
      </c>
      <c r="I5" s="9">
        <f>SUM(I3:I4)</f>
        <v>1706830998.9199998</v>
      </c>
    </row>
    <row r="8" spans="2:9" x14ac:dyDescent="0.25">
      <c r="C8" s="3"/>
    </row>
  </sheetData>
  <mergeCells count="3">
    <mergeCell ref="B2:C2"/>
    <mergeCell ref="E2:F2"/>
    <mergeCell ref="H2:I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 Pública 2023</vt:lpstr>
      <vt:lpstr>Cupon Cero</vt:lpstr>
      <vt:lpstr>'Deuda Pública 2023'!Área_de_impresión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Carol</cp:lastModifiedBy>
  <cp:lastPrinted>2024-01-30T19:33:49Z</cp:lastPrinted>
  <dcterms:created xsi:type="dcterms:W3CDTF">2013-03-15T19:19:20Z</dcterms:created>
  <dcterms:modified xsi:type="dcterms:W3CDTF">2024-01-30T19:33:56Z</dcterms:modified>
</cp:coreProperties>
</file>