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135"/>
  </bookViews>
  <sheets>
    <sheet name="rf009_11_17" sheetId="1" r:id="rId1"/>
  </sheets>
  <definedNames>
    <definedName name="JR_PAGE_ANCHOR_0_1">rf009_11_17!$A$1</definedName>
  </definedNames>
  <calcPr calcId="152511"/>
</workbook>
</file>

<file path=xl/calcChain.xml><?xml version="1.0" encoding="utf-8"?>
<calcChain xmlns="http://schemas.openxmlformats.org/spreadsheetml/2006/main">
  <c r="R21" i="1" l="1"/>
  <c r="M20" i="1"/>
  <c r="M12" i="1"/>
  <c r="O20" i="1"/>
  <c r="Z20" i="1" s="1"/>
  <c r="O19" i="1"/>
  <c r="Z19" i="1" s="1"/>
  <c r="O17" i="1"/>
  <c r="Z17" i="1" s="1"/>
  <c r="J18" i="1"/>
  <c r="O18" i="1" s="1"/>
  <c r="J16" i="1"/>
  <c r="O16" i="1" s="1"/>
  <c r="J15" i="1"/>
  <c r="O15" i="1" s="1"/>
  <c r="J14" i="1"/>
  <c r="O14" i="1" s="1"/>
  <c r="J13" i="1"/>
  <c r="J21" i="1" s="1"/>
  <c r="J12" i="1"/>
  <c r="O12" i="1" s="1"/>
  <c r="M21" i="1"/>
  <c r="G21" i="1"/>
  <c r="Z15" i="1" l="1"/>
  <c r="V15" i="1"/>
  <c r="Z18" i="1"/>
  <c r="V18" i="1"/>
  <c r="Z12" i="1"/>
  <c r="V12" i="1"/>
  <c r="Z14" i="1"/>
  <c r="V14" i="1"/>
  <c r="Z16" i="1"/>
  <c r="V16" i="1"/>
  <c r="O13" i="1"/>
  <c r="V17" i="1"/>
  <c r="V19" i="1"/>
  <c r="V20" i="1"/>
  <c r="O21" i="1"/>
  <c r="Z13" i="1" l="1"/>
  <c r="V13" i="1"/>
  <c r="V21" i="1"/>
</calcChain>
</file>

<file path=xl/sharedStrings.xml><?xml version="1.0" encoding="utf-8"?>
<sst xmlns="http://schemas.openxmlformats.org/spreadsheetml/2006/main" count="36" uniqueCount="30">
  <si>
    <t>GOBIERNO DEL ESTADO DE MEXICO</t>
  </si>
  <si>
    <t>CONTADURIA GENERAL GUBERNAMENTAL</t>
  </si>
  <si>
    <t>SECRETARIA DE FINANZAS</t>
  </si>
  <si>
    <t xml:space="preserve">SUBSECRETARIA DE PLANEACION Y </t>
  </si>
  <si>
    <t>ESTADO COMPARATIVO DE EGRESOS CORRESPONDIENTE AL MES DE DICIEMBRE DE 2021</t>
  </si>
  <si>
    <t xml:space="preserve">CONTADURIA GENERAL </t>
  </si>
  <si>
    <t>PRESUPUESTO DEL MES</t>
  </si>
  <si>
    <t>PRESUPUESTO ACUMULADO AL MES</t>
  </si>
  <si>
    <t>VARIACIÓN</t>
  </si>
  <si>
    <t>CONCEPTO</t>
  </si>
  <si>
    <t>PRES. APROBADO</t>
  </si>
  <si>
    <t>MODIFICADO</t>
  </si>
  <si>
    <t>EJERCIDO</t>
  </si>
  <si>
    <t>ABSOLUTA</t>
  </si>
  <si>
    <t>%</t>
  </si>
  <si>
    <t>--------------------------------------------------------------------</t>
  </si>
  <si>
    <t>------------------------------------</t>
  </si>
  <si>
    <t>------------------------------</t>
  </si>
  <si>
    <t>--------------------</t>
  </si>
  <si>
    <t xml:space="preserve">1000 Servicios personales                                                                                       </t>
  </si>
  <si>
    <t xml:space="preserve">2000 Materiales y suministros                                                                                   </t>
  </si>
  <si>
    <t xml:space="preserve">3000 Servicios generales                                                                                        </t>
  </si>
  <si>
    <t xml:space="preserve">4000 Transferencias asignaciones subsidios y otras </t>
  </si>
  <si>
    <t xml:space="preserve">5000 Bienes muebles inmuebles e intangibles                                                                    </t>
  </si>
  <si>
    <t xml:space="preserve">6000 Inversion publica                                                                                          </t>
  </si>
  <si>
    <t xml:space="preserve">7000 Inversiones financieras y otras provisiones                                                                </t>
  </si>
  <si>
    <t xml:space="preserve">8000 Participaciones y aportaciones                                                                             </t>
  </si>
  <si>
    <t xml:space="preserve">9000 Deuda publica                                                                                              </t>
  </si>
  <si>
    <t>T O T A L E S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</si>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</sst>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#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64" fontId="1" fillId="9" borderId="1" xfId="0" applyNumberFormat="1" applyFont="1" applyFill="1" applyBorder="1" applyAlignment="1" applyProtection="1">
      <alignment horizontal="right" vertical="center" wrapText="1"/>
    </xf>
    <xf numFmtId="4" fontId="1" fillId="10" borderId="1" xfId="0" applyNumberFormat="1" applyFont="1" applyFill="1" applyBorder="1" applyAlignment="1" applyProtection="1">
      <alignment horizontal="right" vertical="center" wrapText="1"/>
    </xf>
    <xf numFmtId="43" fontId="0" fillId="0" borderId="0" xfId="1" applyFont="1"/>
    <xf numFmtId="164" fontId="1" fillId="9" borderId="1" xfId="0" applyNumberFormat="1" applyFont="1" applyFill="1" applyBorder="1" applyAlignment="1" applyProtection="1">
      <alignment horizontal="right" vertical="center" wrapText="1"/>
    </xf>
    <xf numFmtId="4" fontId="1" fillId="10" borderId="1" xfId="0" applyNumberFormat="1" applyFont="1" applyFill="1" applyBorder="1" applyAlignment="1" applyProtection="1">
      <alignment horizontal="righ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  <xf numFmtId="0" fontId="1" fillId="6" borderId="1" xfId="0" applyNumberFormat="1" applyFont="1" applyFill="1" applyBorder="1" applyAlignment="1" applyProtection="1">
      <alignment horizontal="right" vertical="center" wrapText="1"/>
    </xf>
    <xf numFmtId="14" fontId="1" fillId="7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770445077" name="Picture"/>
        <xdr:cNvPicPr/>
      </xdr:nvPicPr>
      <xdr:blipFill>
        <a:blip xmlns:r="http://schemas.openxmlformats.org/officeDocument/2006/relationships" r:embed="rId1"/>
        <a:srcRect/>
        <a:stretch>
          <a:fillRect l="6666" r="6666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A25"/>
  <sheetViews>
    <sheetView tabSelected="1" workbookViewId="0">
      <selection activeCell="H25" sqref="H25"/>
    </sheetView>
  </sheetViews>
  <sheetFormatPr baseColWidth="10" defaultColWidth="9.140625" defaultRowHeight="15" x14ac:dyDescent="0.25"/>
  <cols>
    <col min="1" max="1" width="3.28515625" customWidth="1"/>
    <col min="2" max="2" width="10" customWidth="1"/>
    <col min="3" max="3" width="9" customWidth="1"/>
    <col min="4" max="4" width="16" customWidth="1"/>
    <col min="5" max="5" width="3.28515625" customWidth="1"/>
    <col min="6" max="6" width="3.42578125" customWidth="1"/>
    <col min="7" max="7" width="8.85546875" customWidth="1"/>
    <col min="8" max="8" width="11.140625" customWidth="1"/>
    <col min="9" max="9" width="1.85546875" customWidth="1"/>
    <col min="10" max="10" width="11.140625" customWidth="1"/>
    <col min="11" max="11" width="8.85546875" customWidth="1"/>
    <col min="12" max="12" width="1.7109375" customWidth="1"/>
    <col min="13" max="13" width="16.7109375" customWidth="1"/>
    <col min="14" max="14" width="1.42578125" customWidth="1"/>
    <col min="15" max="15" width="3" customWidth="1"/>
    <col min="16" max="16" width="17" customWidth="1"/>
    <col min="17" max="17" width="1.42578125" customWidth="1"/>
    <col min="18" max="18" width="3.42578125" customWidth="1"/>
    <col min="19" max="19" width="6.42578125" customWidth="1"/>
    <col min="20" max="20" width="7.85546875" customWidth="1"/>
    <col min="21" max="21" width="1.7109375" customWidth="1"/>
    <col min="22" max="22" width="16.85546875" customWidth="1"/>
    <col min="23" max="23" width="1.85546875" customWidth="1"/>
    <col min="24" max="24" width="1.28515625" customWidth="1"/>
    <col min="25" max="25" width="1.42578125" customWidth="1"/>
    <col min="26" max="26" width="11.7109375" customWidth="1"/>
    <col min="27" max="27" width="5" customWidth="1"/>
  </cols>
  <sheetData>
    <row r="1" spans="1:27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1"/>
      <c r="B2" s="14"/>
      <c r="C2" s="13" t="s">
        <v>0</v>
      </c>
      <c r="D2" s="13"/>
      <c r="E2" s="13"/>
      <c r="F2" s="13"/>
      <c r="G2" s="15" t="s">
        <v>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  <c r="U2" s="1"/>
      <c r="V2" s="1"/>
      <c r="W2" s="1"/>
      <c r="X2" s="1"/>
      <c r="Y2" s="1"/>
      <c r="Z2" s="1"/>
      <c r="AA2" s="1"/>
    </row>
    <row r="3" spans="1:27" ht="15" customHeight="1" x14ac:dyDescent="0.25">
      <c r="A3" s="1"/>
      <c r="B3" s="14"/>
      <c r="C3" s="13" t="s">
        <v>2</v>
      </c>
      <c r="D3" s="13"/>
      <c r="E3" s="13"/>
      <c r="F3" s="13"/>
      <c r="G3" s="15" t="s">
        <v>29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"/>
      <c r="U3" s="1"/>
      <c r="V3" s="1"/>
      <c r="W3" s="1"/>
      <c r="X3" s="1"/>
      <c r="Y3" s="1"/>
      <c r="Z3" s="1"/>
      <c r="AA3" s="1"/>
    </row>
    <row r="4" spans="1:27" ht="15" customHeight="1" x14ac:dyDescent="0.25">
      <c r="A4" s="1"/>
      <c r="B4" s="14"/>
      <c r="C4" s="13" t="s">
        <v>3</v>
      </c>
      <c r="D4" s="13"/>
      <c r="E4" s="13"/>
      <c r="F4" s="13"/>
      <c r="G4" s="15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1"/>
      <c r="U4" s="11"/>
      <c r="V4" s="11"/>
      <c r="W4" s="11"/>
      <c r="X4" s="12"/>
      <c r="Y4" s="12"/>
      <c r="Z4" s="12"/>
      <c r="AA4" s="1"/>
    </row>
    <row r="5" spans="1:27" ht="15" customHeight="1" x14ac:dyDescent="0.25">
      <c r="A5" s="1"/>
      <c r="B5" s="14"/>
      <c r="C5" s="13" t="s">
        <v>5</v>
      </c>
      <c r="D5" s="13"/>
      <c r="E5" s="13"/>
      <c r="F5" s="1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1"/>
      <c r="U5" s="11"/>
      <c r="V5" s="11"/>
      <c r="W5" s="11"/>
      <c r="X5" s="9"/>
      <c r="Y5" s="9"/>
      <c r="Z5" s="9"/>
      <c r="AA5" s="1"/>
    </row>
    <row r="6" spans="1:27" ht="12" customHeight="1" x14ac:dyDescent="0.25">
      <c r="A6" s="1"/>
      <c r="B6" s="1"/>
      <c r="C6" s="1"/>
      <c r="D6" s="1"/>
      <c r="E6" s="1"/>
      <c r="F6" s="1"/>
      <c r="G6" s="1"/>
      <c r="H6" s="1"/>
      <c r="I6" s="1"/>
      <c r="J6" s="10" t="s">
        <v>6</v>
      </c>
      <c r="K6" s="10"/>
      <c r="L6" s="10"/>
      <c r="M6" s="10"/>
      <c r="N6" s="1"/>
      <c r="O6" s="10" t="s">
        <v>7</v>
      </c>
      <c r="P6" s="10"/>
      <c r="Q6" s="10"/>
      <c r="R6" s="10"/>
      <c r="S6" s="10"/>
      <c r="T6" s="10"/>
      <c r="U6" s="1"/>
      <c r="V6" s="10" t="s">
        <v>8</v>
      </c>
      <c r="W6" s="10"/>
      <c r="X6" s="10"/>
      <c r="Y6" s="10"/>
      <c r="Z6" s="10"/>
      <c r="AA6" s="1"/>
    </row>
    <row r="7" spans="1:27" ht="8.1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" customHeight="1" x14ac:dyDescent="0.25">
      <c r="A8" s="1"/>
      <c r="B8" s="9" t="s">
        <v>9</v>
      </c>
      <c r="C8" s="9"/>
      <c r="D8" s="9"/>
      <c r="E8" s="9"/>
      <c r="F8" s="1"/>
      <c r="G8" s="11" t="s">
        <v>10</v>
      </c>
      <c r="H8" s="11"/>
      <c r="I8" s="1"/>
      <c r="J8" s="11" t="s">
        <v>11</v>
      </c>
      <c r="K8" s="11"/>
      <c r="L8" s="1"/>
      <c r="M8" s="3" t="s">
        <v>12</v>
      </c>
      <c r="N8" s="1"/>
      <c r="O8" s="11" t="s">
        <v>11</v>
      </c>
      <c r="P8" s="11"/>
      <c r="Q8" s="1"/>
      <c r="R8" s="11" t="s">
        <v>12</v>
      </c>
      <c r="S8" s="11"/>
      <c r="T8" s="11"/>
      <c r="U8" s="1"/>
      <c r="V8" s="11" t="s">
        <v>13</v>
      </c>
      <c r="W8" s="11"/>
      <c r="X8" s="11"/>
      <c r="Y8" s="1"/>
      <c r="Z8" s="3" t="s">
        <v>14</v>
      </c>
      <c r="AA8" s="1"/>
    </row>
    <row r="9" spans="1:27" ht="3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" customHeight="1" x14ac:dyDescent="0.25">
      <c r="A10" s="1"/>
      <c r="B10" s="9" t="s">
        <v>15</v>
      </c>
      <c r="C10" s="9"/>
      <c r="D10" s="9"/>
      <c r="E10" s="9"/>
      <c r="F10" s="1"/>
      <c r="G10" s="9" t="s">
        <v>16</v>
      </c>
      <c r="H10" s="9"/>
      <c r="I10" s="1"/>
      <c r="J10" s="9" t="s">
        <v>16</v>
      </c>
      <c r="K10" s="9"/>
      <c r="L10" s="1"/>
      <c r="M10" s="2" t="s">
        <v>17</v>
      </c>
      <c r="N10" s="1"/>
      <c r="O10" s="9" t="s">
        <v>16</v>
      </c>
      <c r="P10" s="9"/>
      <c r="Q10" s="1"/>
      <c r="R10" s="9" t="s">
        <v>17</v>
      </c>
      <c r="S10" s="9"/>
      <c r="T10" s="9"/>
      <c r="U10" s="1"/>
      <c r="V10" s="9" t="s">
        <v>16</v>
      </c>
      <c r="W10" s="9"/>
      <c r="X10" s="9"/>
      <c r="Y10" s="1"/>
      <c r="Z10" s="2" t="s">
        <v>18</v>
      </c>
      <c r="AA10" s="1"/>
    </row>
    <row r="11" spans="1:27" ht="3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" customHeight="1" x14ac:dyDescent="0.25">
      <c r="A12" s="1"/>
      <c r="B12" s="9" t="s">
        <v>19</v>
      </c>
      <c r="C12" s="9"/>
      <c r="D12" s="9"/>
      <c r="E12" s="9"/>
      <c r="F12" s="1"/>
      <c r="G12" s="7">
        <v>62425093149</v>
      </c>
      <c r="H12" s="7"/>
      <c r="I12" s="1"/>
      <c r="J12" s="7">
        <f>680342663.69-1090759885.55</f>
        <v>-410417221.8599999</v>
      </c>
      <c r="K12" s="7"/>
      <c r="L12" s="1"/>
      <c r="M12" s="4">
        <f>6000171626.31+1654947739.8</f>
        <v>7655119366.1100006</v>
      </c>
      <c r="N12" s="1"/>
      <c r="O12" s="7">
        <f>+G12+J12</f>
        <v>62014675927.139999</v>
      </c>
      <c r="P12" s="7"/>
      <c r="Q12" s="1"/>
      <c r="R12" s="7">
        <v>63980033114.559998</v>
      </c>
      <c r="S12" s="7"/>
      <c r="T12" s="7"/>
      <c r="U12" s="1"/>
      <c r="V12" s="8">
        <f>+O12-R12</f>
        <v>-1965357187.4199982</v>
      </c>
      <c r="W12" s="8"/>
      <c r="X12" s="8"/>
      <c r="Y12" s="1"/>
      <c r="Z12" s="5">
        <f>+R12/O12*100</f>
        <v>103.16918077541688</v>
      </c>
      <c r="AA12" s="1"/>
    </row>
    <row r="13" spans="1:27" ht="12" customHeight="1" x14ac:dyDescent="0.25">
      <c r="A13" s="1"/>
      <c r="B13" s="9" t="s">
        <v>20</v>
      </c>
      <c r="C13" s="9"/>
      <c r="D13" s="9"/>
      <c r="E13" s="9"/>
      <c r="F13" s="1"/>
      <c r="G13" s="7">
        <v>2280669405</v>
      </c>
      <c r="H13" s="7"/>
      <c r="I13" s="1"/>
      <c r="J13" s="7">
        <f>336972009.03-317031552.42</f>
        <v>19940456.609999955</v>
      </c>
      <c r="K13" s="7"/>
      <c r="L13" s="1"/>
      <c r="M13" s="4">
        <v>232983269.63</v>
      </c>
      <c r="N13" s="1"/>
      <c r="O13" s="7">
        <f t="shared" ref="O13:O20" si="0">+G13+J13</f>
        <v>2300609861.6100001</v>
      </c>
      <c r="P13" s="7"/>
      <c r="Q13" s="1"/>
      <c r="R13" s="7">
        <v>1715257761.1900001</v>
      </c>
      <c r="S13" s="7"/>
      <c r="T13" s="7"/>
      <c r="U13" s="1"/>
      <c r="V13" s="8">
        <f t="shared" ref="V13:V20" si="1">+O13-R13</f>
        <v>585352100.42000008</v>
      </c>
      <c r="W13" s="8"/>
      <c r="X13" s="8"/>
      <c r="Y13" s="1"/>
      <c r="Z13" s="5">
        <f t="shared" ref="Z13:Z20" si="2">+R13/O13*100</f>
        <v>74.556655164019759</v>
      </c>
      <c r="AA13" s="1"/>
    </row>
    <row r="14" spans="1:27" ht="12" customHeight="1" x14ac:dyDescent="0.25">
      <c r="A14" s="1"/>
      <c r="B14" s="9" t="s">
        <v>21</v>
      </c>
      <c r="C14" s="9"/>
      <c r="D14" s="9"/>
      <c r="E14" s="9"/>
      <c r="F14" s="1"/>
      <c r="G14" s="7">
        <v>11446262601</v>
      </c>
      <c r="H14" s="7"/>
      <c r="I14" s="1"/>
      <c r="J14" s="7">
        <f>1878882567.21-1312819155.45</f>
        <v>566063411.75999999</v>
      </c>
      <c r="K14" s="7"/>
      <c r="L14" s="1"/>
      <c r="M14" s="4">
        <v>718980973.42999995</v>
      </c>
      <c r="N14" s="1"/>
      <c r="O14" s="7">
        <f t="shared" si="0"/>
        <v>12012326012.76</v>
      </c>
      <c r="P14" s="7"/>
      <c r="Q14" s="1"/>
      <c r="R14" s="7">
        <v>9044343509.1200008</v>
      </c>
      <c r="S14" s="7"/>
      <c r="T14" s="7"/>
      <c r="U14" s="1"/>
      <c r="V14" s="8">
        <f t="shared" si="1"/>
        <v>2967982503.6399994</v>
      </c>
      <c r="W14" s="8"/>
      <c r="X14" s="8"/>
      <c r="Y14" s="1"/>
      <c r="Z14" s="5">
        <f t="shared" si="2"/>
        <v>75.292191533202796</v>
      </c>
      <c r="AA14" s="1"/>
    </row>
    <row r="15" spans="1:27" ht="12" customHeight="1" x14ac:dyDescent="0.25">
      <c r="A15" s="1"/>
      <c r="B15" s="9" t="s">
        <v>22</v>
      </c>
      <c r="C15" s="9"/>
      <c r="D15" s="9"/>
      <c r="E15" s="9"/>
      <c r="F15" s="1"/>
      <c r="G15" s="7">
        <v>108714267690</v>
      </c>
      <c r="H15" s="7"/>
      <c r="I15" s="1"/>
      <c r="J15" s="7">
        <f>1980047766.56-3306724404.85</f>
        <v>-1326676638.29</v>
      </c>
      <c r="K15" s="7"/>
      <c r="L15" s="1"/>
      <c r="M15" s="4">
        <v>17197241261.959999</v>
      </c>
      <c r="N15" s="1"/>
      <c r="O15" s="7">
        <f t="shared" si="0"/>
        <v>107387591051.71001</v>
      </c>
      <c r="P15" s="7"/>
      <c r="Q15" s="1"/>
      <c r="R15" s="7">
        <v>107449979890.89999</v>
      </c>
      <c r="S15" s="7"/>
      <c r="T15" s="7"/>
      <c r="U15" s="1"/>
      <c r="V15" s="8">
        <f t="shared" si="1"/>
        <v>-62388839.189987183</v>
      </c>
      <c r="W15" s="8"/>
      <c r="X15" s="8"/>
      <c r="Y15" s="1"/>
      <c r="Z15" s="5">
        <f t="shared" si="2"/>
        <v>100.0580968793312</v>
      </c>
      <c r="AA15" s="1"/>
    </row>
    <row r="16" spans="1:27" ht="12" customHeight="1" x14ac:dyDescent="0.25">
      <c r="A16" s="1"/>
      <c r="B16" s="9" t="s">
        <v>23</v>
      </c>
      <c r="C16" s="9"/>
      <c r="D16" s="9"/>
      <c r="E16" s="9"/>
      <c r="F16" s="1"/>
      <c r="G16" s="7">
        <v>27837747</v>
      </c>
      <c r="H16" s="7"/>
      <c r="I16" s="1"/>
      <c r="J16" s="7">
        <f>305269369.65-10444746.61</f>
        <v>294824623.03999996</v>
      </c>
      <c r="K16" s="7"/>
      <c r="L16" s="1"/>
      <c r="M16" s="4">
        <v>5637016.6399999997</v>
      </c>
      <c r="N16" s="1"/>
      <c r="O16" s="7">
        <f t="shared" si="0"/>
        <v>322662370.03999996</v>
      </c>
      <c r="P16" s="7"/>
      <c r="Q16" s="1"/>
      <c r="R16" s="7">
        <v>29973862.91</v>
      </c>
      <c r="S16" s="7"/>
      <c r="T16" s="7"/>
      <c r="U16" s="1"/>
      <c r="V16" s="8">
        <f t="shared" si="1"/>
        <v>292688507.12999994</v>
      </c>
      <c r="W16" s="8"/>
      <c r="X16" s="8"/>
      <c r="Y16" s="1"/>
      <c r="Z16" s="5">
        <f t="shared" si="2"/>
        <v>9.2895440228385429</v>
      </c>
      <c r="AA16" s="1"/>
    </row>
    <row r="17" spans="1:27" ht="12" customHeight="1" x14ac:dyDescent="0.25">
      <c r="A17" s="1"/>
      <c r="B17" s="9" t="s">
        <v>24</v>
      </c>
      <c r="C17" s="9"/>
      <c r="D17" s="9"/>
      <c r="E17" s="9"/>
      <c r="F17" s="1"/>
      <c r="G17" s="7">
        <v>22690976600</v>
      </c>
      <c r="H17" s="7"/>
      <c r="I17" s="1"/>
      <c r="J17" s="7">
        <v>36585306.640000001</v>
      </c>
      <c r="K17" s="7"/>
      <c r="L17" s="1"/>
      <c r="M17" s="4">
        <v>2939303830.6300001</v>
      </c>
      <c r="N17" s="1"/>
      <c r="O17" s="7">
        <f t="shared" si="0"/>
        <v>22727561906.639999</v>
      </c>
      <c r="P17" s="7"/>
      <c r="Q17" s="1"/>
      <c r="R17" s="7">
        <v>26599516655.02</v>
      </c>
      <c r="S17" s="7"/>
      <c r="T17" s="7"/>
      <c r="U17" s="1"/>
      <c r="V17" s="8">
        <f t="shared" si="1"/>
        <v>-3871954748.3800011</v>
      </c>
      <c r="W17" s="8"/>
      <c r="X17" s="8"/>
      <c r="Y17" s="1"/>
      <c r="Z17" s="5">
        <f t="shared" si="2"/>
        <v>117.03638412375761</v>
      </c>
      <c r="AA17" s="1"/>
    </row>
    <row r="18" spans="1:27" ht="12" customHeight="1" x14ac:dyDescent="0.25">
      <c r="A18" s="1"/>
      <c r="B18" s="9" t="s">
        <v>25</v>
      </c>
      <c r="C18" s="9"/>
      <c r="D18" s="9"/>
      <c r="E18" s="9"/>
      <c r="F18" s="1"/>
      <c r="G18" s="7">
        <v>2112371566</v>
      </c>
      <c r="H18" s="7"/>
      <c r="I18" s="1"/>
      <c r="J18" s="7">
        <f>85913731.74-87725065</f>
        <v>-1811333.2600000054</v>
      </c>
      <c r="K18" s="7"/>
      <c r="L18" s="1"/>
      <c r="M18" s="4">
        <v>-114413196.06</v>
      </c>
      <c r="N18" s="1"/>
      <c r="O18" s="7">
        <f t="shared" si="0"/>
        <v>2110560232.74</v>
      </c>
      <c r="P18" s="7"/>
      <c r="Q18" s="1"/>
      <c r="R18" s="7">
        <v>3024879097.8899999</v>
      </c>
      <c r="S18" s="7"/>
      <c r="T18" s="7"/>
      <c r="U18" s="1"/>
      <c r="V18" s="8">
        <f t="shared" si="1"/>
        <v>-914318865.14999986</v>
      </c>
      <c r="W18" s="8"/>
      <c r="X18" s="8"/>
      <c r="Y18" s="1"/>
      <c r="Z18" s="5">
        <f t="shared" si="2"/>
        <v>143.32114530382299</v>
      </c>
      <c r="AA18" s="1"/>
    </row>
    <row r="19" spans="1:27" ht="12" customHeight="1" x14ac:dyDescent="0.25">
      <c r="A19" s="1"/>
      <c r="B19" s="9" t="s">
        <v>26</v>
      </c>
      <c r="C19" s="9"/>
      <c r="D19" s="9"/>
      <c r="E19" s="9"/>
      <c r="F19" s="1"/>
      <c r="G19" s="7">
        <v>45928543933</v>
      </c>
      <c r="H19" s="7"/>
      <c r="I19" s="1"/>
      <c r="J19" s="7">
        <v>0</v>
      </c>
      <c r="K19" s="7"/>
      <c r="L19" s="1"/>
      <c r="M19" s="4">
        <v>1240089684.96</v>
      </c>
      <c r="N19" s="1"/>
      <c r="O19" s="7">
        <f t="shared" si="0"/>
        <v>45928543933</v>
      </c>
      <c r="P19" s="7"/>
      <c r="Q19" s="1"/>
      <c r="R19" s="7">
        <v>43248374952.510002</v>
      </c>
      <c r="S19" s="7"/>
      <c r="T19" s="7"/>
      <c r="U19" s="1"/>
      <c r="V19" s="8">
        <f t="shared" si="1"/>
        <v>2680168980.4899979</v>
      </c>
      <c r="W19" s="8"/>
      <c r="X19" s="8"/>
      <c r="Y19" s="1"/>
      <c r="Z19" s="5">
        <f t="shared" si="2"/>
        <v>94.164480841370036</v>
      </c>
      <c r="AA19" s="1"/>
    </row>
    <row r="20" spans="1:27" ht="12" customHeight="1" x14ac:dyDescent="0.25">
      <c r="A20" s="1"/>
      <c r="B20" s="9" t="s">
        <v>27</v>
      </c>
      <c r="C20" s="9"/>
      <c r="D20" s="9"/>
      <c r="E20" s="9"/>
      <c r="F20" s="1"/>
      <c r="G20" s="7">
        <v>10272568950</v>
      </c>
      <c r="H20" s="7"/>
      <c r="I20" s="1"/>
      <c r="J20" s="7">
        <v>0</v>
      </c>
      <c r="K20" s="7"/>
      <c r="L20" s="1"/>
      <c r="M20" s="4">
        <f>1586917949.68+469966428.14</f>
        <v>2056884377.8200002</v>
      </c>
      <c r="N20" s="1"/>
      <c r="O20" s="7">
        <f t="shared" si="0"/>
        <v>10272568950</v>
      </c>
      <c r="P20" s="7"/>
      <c r="Q20" s="1"/>
      <c r="R20" s="7">
        <v>12019246688.379999</v>
      </c>
      <c r="S20" s="7"/>
      <c r="T20" s="7"/>
      <c r="U20" s="1"/>
      <c r="V20" s="8">
        <f t="shared" si="1"/>
        <v>-1746677738.3799992</v>
      </c>
      <c r="W20" s="8"/>
      <c r="X20" s="8"/>
      <c r="Y20" s="1"/>
      <c r="Z20" s="5">
        <f t="shared" si="2"/>
        <v>117.00331968450793</v>
      </c>
      <c r="AA20" s="1"/>
    </row>
    <row r="21" spans="1:27" ht="12" customHeight="1" x14ac:dyDescent="0.25">
      <c r="A21" s="1"/>
      <c r="B21" s="9" t="s">
        <v>28</v>
      </c>
      <c r="C21" s="9"/>
      <c r="D21" s="9"/>
      <c r="E21" s="1"/>
      <c r="F21" s="1"/>
      <c r="G21" s="7">
        <f>SUM(G12:H20)</f>
        <v>265898591641</v>
      </c>
      <c r="H21" s="7"/>
      <c r="I21" s="1"/>
      <c r="J21" s="7">
        <f>SUM(J12:K20)</f>
        <v>-821491395.36000001</v>
      </c>
      <c r="K21" s="7"/>
      <c r="L21" s="1"/>
      <c r="M21" s="7">
        <f>SUM(M12:N20)</f>
        <v>31931826585.119995</v>
      </c>
      <c r="N21" s="7"/>
      <c r="O21" s="7">
        <f>SUM(O12:P20)</f>
        <v>265077100245.64001</v>
      </c>
      <c r="P21" s="7"/>
      <c r="Q21" s="1"/>
      <c r="R21" s="7">
        <f>SUM(R12:T20)</f>
        <v>267111605532.48001</v>
      </c>
      <c r="S21" s="7"/>
      <c r="T21" s="7"/>
      <c r="U21" s="1"/>
      <c r="V21" s="8">
        <f>SUM(V12:X20)</f>
        <v>-2034505286.8399882</v>
      </c>
      <c r="W21" s="8"/>
      <c r="X21" s="8"/>
      <c r="Y21" s="1"/>
      <c r="Z21" s="5"/>
      <c r="AA21" s="1"/>
    </row>
    <row r="25" spans="1:27" x14ac:dyDescent="0.25">
      <c r="M25" s="6"/>
    </row>
  </sheetData>
  <mergeCells count="88">
    <mergeCell ref="B2:B5"/>
    <mergeCell ref="C2:F2"/>
    <mergeCell ref="G2:S2"/>
    <mergeCell ref="C3:F3"/>
    <mergeCell ref="G3:S3"/>
    <mergeCell ref="C4:F4"/>
    <mergeCell ref="G4:S4"/>
    <mergeCell ref="T4:W4"/>
    <mergeCell ref="X4:Z4"/>
    <mergeCell ref="C5:F5"/>
    <mergeCell ref="T5:W5"/>
    <mergeCell ref="X5:Z5"/>
    <mergeCell ref="J6:M6"/>
    <mergeCell ref="O6:T6"/>
    <mergeCell ref="V6:Z6"/>
    <mergeCell ref="B8:E8"/>
    <mergeCell ref="G8:H8"/>
    <mergeCell ref="J8:K8"/>
    <mergeCell ref="O8:P8"/>
    <mergeCell ref="R8:T8"/>
    <mergeCell ref="V8:X8"/>
    <mergeCell ref="V10:X10"/>
    <mergeCell ref="B12:E12"/>
    <mergeCell ref="G12:H12"/>
    <mergeCell ref="J12:K12"/>
    <mergeCell ref="O12:P12"/>
    <mergeCell ref="R12:T12"/>
    <mergeCell ref="V12:X12"/>
    <mergeCell ref="B10:E10"/>
    <mergeCell ref="G10:H10"/>
    <mergeCell ref="J10:K10"/>
    <mergeCell ref="O10:P10"/>
    <mergeCell ref="R10:T10"/>
    <mergeCell ref="V13:X13"/>
    <mergeCell ref="B14:E14"/>
    <mergeCell ref="G14:H14"/>
    <mergeCell ref="J14:K14"/>
    <mergeCell ref="O14:P14"/>
    <mergeCell ref="R14:T14"/>
    <mergeCell ref="V14:X14"/>
    <mergeCell ref="B13:E13"/>
    <mergeCell ref="G13:H13"/>
    <mergeCell ref="J13:K13"/>
    <mergeCell ref="O13:P13"/>
    <mergeCell ref="R13:T13"/>
    <mergeCell ref="V15:X15"/>
    <mergeCell ref="B16:E16"/>
    <mergeCell ref="G16:H16"/>
    <mergeCell ref="J16:K16"/>
    <mergeCell ref="O16:P16"/>
    <mergeCell ref="R16:T16"/>
    <mergeCell ref="V16:X16"/>
    <mergeCell ref="B15:E15"/>
    <mergeCell ref="G15:H15"/>
    <mergeCell ref="J15:K15"/>
    <mergeCell ref="O15:P15"/>
    <mergeCell ref="R15:T15"/>
    <mergeCell ref="V17:X17"/>
    <mergeCell ref="B18:E18"/>
    <mergeCell ref="G18:H18"/>
    <mergeCell ref="J18:K18"/>
    <mergeCell ref="O18:P18"/>
    <mergeCell ref="R18:T18"/>
    <mergeCell ref="V18:X18"/>
    <mergeCell ref="B17:E17"/>
    <mergeCell ref="G17:H17"/>
    <mergeCell ref="J17:K17"/>
    <mergeCell ref="O17:P17"/>
    <mergeCell ref="R17:T17"/>
    <mergeCell ref="V19:X19"/>
    <mergeCell ref="B20:E20"/>
    <mergeCell ref="G20:H20"/>
    <mergeCell ref="J20:K20"/>
    <mergeCell ref="O20:P20"/>
    <mergeCell ref="R20:T20"/>
    <mergeCell ref="V20:X20"/>
    <mergeCell ref="B19:E19"/>
    <mergeCell ref="G19:H19"/>
    <mergeCell ref="J19:K19"/>
    <mergeCell ref="O19:P19"/>
    <mergeCell ref="R19:T19"/>
    <mergeCell ref="M21:N21"/>
    <mergeCell ref="V21:X21"/>
    <mergeCell ref="B21:D21"/>
    <mergeCell ref="G21:H21"/>
    <mergeCell ref="J21:K21"/>
    <mergeCell ref="O21:P21"/>
    <mergeCell ref="R21:T21"/>
  </mergeCells>
  <pageMargins left="0" right="0" top="0" bottom="0" header="0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rf009_11_17</vt:lpstr>
      <vt:lpstr>JR_PAGE_ANCHOR_0_1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2022-01-25T01:04:25Z</dcterms:created>
  <dcterms:modified xsi:type="dcterms:W3CDTF">2022-03-23T22:46:28Z</dcterms:modified>
</cp:coreProperties>
</file>