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13_ncr:1_{CA119D21-DFD9-4468-A8CC-B1F5B0E748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do Analit del Activo" sheetId="1" r:id="rId1"/>
    <sheet name="Hoja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F29" i="1" l="1"/>
  <c r="D15" i="1"/>
  <c r="E27" i="1" l="1"/>
  <c r="D27" i="1"/>
  <c r="E26" i="1"/>
  <c r="D26" i="1"/>
  <c r="J1" i="2" l="1"/>
  <c r="K1" i="2" s="1"/>
  <c r="J2" i="2"/>
  <c r="K2" i="2" s="1"/>
  <c r="J3" i="2"/>
  <c r="K3" i="2" s="1"/>
  <c r="J4" i="2"/>
  <c r="K4" i="2" s="1"/>
  <c r="J5" i="2"/>
  <c r="K5" i="2" s="1"/>
  <c r="J6" i="2"/>
  <c r="K6" i="2" s="1"/>
  <c r="J7" i="2"/>
  <c r="K7" i="2" s="1"/>
  <c r="J8" i="2"/>
  <c r="K8" i="2"/>
  <c r="J9" i="2"/>
  <c r="K9" i="2" s="1"/>
  <c r="J10" i="2"/>
  <c r="K10" i="2" s="1"/>
  <c r="J11" i="2"/>
  <c r="K11" i="2" s="1"/>
  <c r="J12" i="2"/>
  <c r="K12" i="2" s="1"/>
  <c r="J13" i="2"/>
  <c r="K13" i="2" s="1"/>
  <c r="J14" i="2"/>
  <c r="K14" i="2" s="1"/>
  <c r="J15" i="2"/>
  <c r="K15" i="2" s="1"/>
  <c r="J16" i="2"/>
  <c r="K16" i="2" s="1"/>
  <c r="J17" i="2"/>
  <c r="K17" i="2" s="1"/>
  <c r="J18" i="2"/>
  <c r="K18" i="2" s="1"/>
  <c r="J19" i="2"/>
  <c r="K19" i="2" s="1"/>
  <c r="J20" i="2"/>
  <c r="K20" i="2" s="1"/>
  <c r="J21" i="2"/>
  <c r="K21" i="2" s="1"/>
  <c r="J22" i="2"/>
  <c r="K22" i="2"/>
  <c r="J23" i="2"/>
  <c r="K23" i="2" s="1"/>
  <c r="J24" i="2"/>
  <c r="K24" i="2" s="1"/>
  <c r="E16" i="1" l="1"/>
  <c r="E15" i="1"/>
  <c r="F15" i="1" s="1"/>
  <c r="E24" i="1" l="1"/>
  <c r="D24" i="1"/>
  <c r="C16" i="1"/>
  <c r="F26" i="1"/>
  <c r="F24" i="1"/>
  <c r="F16" i="1"/>
  <c r="F14" i="1"/>
  <c r="C24" i="1"/>
  <c r="C14" i="1"/>
  <c r="C12" i="1" s="1"/>
  <c r="G14" i="1" l="1"/>
  <c r="F28" i="1"/>
  <c r="F25" i="1"/>
  <c r="F17" i="1"/>
  <c r="E14" i="1"/>
  <c r="D14" i="1"/>
  <c r="C27" i="1"/>
  <c r="C26" i="1"/>
  <c r="C22" i="1" l="1"/>
  <c r="G31" i="1"/>
  <c r="G30" i="1"/>
  <c r="G29" i="1"/>
  <c r="G28" i="1"/>
  <c r="G27" i="1"/>
  <c r="G26" i="1"/>
  <c r="G25" i="1"/>
  <c r="G24" i="1"/>
  <c r="G18" i="1"/>
  <c r="G17" i="1"/>
  <c r="G16" i="1"/>
  <c r="G15" i="1"/>
  <c r="D22" i="1" l="1"/>
  <c r="E22" i="1"/>
  <c r="F22" i="1"/>
  <c r="G22" i="1"/>
  <c r="G12" i="1"/>
  <c r="F12" i="1"/>
  <c r="E12" i="1"/>
  <c r="D12" i="1"/>
  <c r="C34" i="1" l="1"/>
  <c r="E34" i="1" l="1"/>
  <c r="D34" i="1"/>
  <c r="G34" i="1" l="1"/>
</calcChain>
</file>

<file path=xl/sharedStrings.xml><?xml version="1.0" encoding="utf-8"?>
<sst xmlns="http://schemas.openxmlformats.org/spreadsheetml/2006/main" count="80" uniqueCount="80">
  <si>
    <t xml:space="preserve">Saldo Inicial </t>
  </si>
  <si>
    <t>Cargos del Período</t>
  </si>
  <si>
    <t>Abonos del Período</t>
  </si>
  <si>
    <t>Saldo Final</t>
  </si>
  <si>
    <t>4= (1+2-3)</t>
  </si>
  <si>
    <t>Variación del Período</t>
  </si>
  <si>
    <t>(4-1)</t>
  </si>
  <si>
    <t>Efectivo y Equivalentes</t>
  </si>
  <si>
    <t>Derechos a Recibir Efectivo o Equivalentes</t>
  </si>
  <si>
    <t xml:space="preserve">Derechos a Recibir Bienes o Servicios </t>
  </si>
  <si>
    <t>Inventarios</t>
  </si>
  <si>
    <t>Inversiones Financieras a Largo Plazo</t>
  </si>
  <si>
    <t>Derechos a Recibir Equivalentes o Efectivo a Largo Plazo</t>
  </si>
  <si>
    <t>Bienes Inmuebles, Infraestructura y Construcciones en Proceso</t>
  </si>
  <si>
    <t xml:space="preserve">Bienes Muebles </t>
  </si>
  <si>
    <t xml:space="preserve">Activos Intangibles 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</si>
  <si>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</si>
  <si>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</si>
  <si>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</si>
  <si>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</si>
  <si>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Activo</t>
  </si>
  <si>
    <t>Concepto</t>
  </si>
  <si>
    <t>ACTIVO</t>
  </si>
  <si>
    <t>Activo Circulante</t>
  </si>
  <si>
    <t>Almacenes</t>
  </si>
  <si>
    <t>Estimación por pérdida o Deterioro de Activos Circulantes</t>
  </si>
  <si>
    <t>Otros Activos Circulantes</t>
  </si>
  <si>
    <t>Activo no Circulante</t>
  </si>
  <si>
    <t>Estado Analítico del Activo</t>
  </si>
  <si>
    <t>(Miles de Pesos)</t>
  </si>
  <si>
    <t>Sector Central del Poder Ejecutivo del Estado Libre y Soberano de México</t>
  </si>
  <si>
    <t>1111</t>
  </si>
  <si>
    <t>Efectivo</t>
  </si>
  <si>
    <t>1112</t>
  </si>
  <si>
    <t>Bancos/Tesoreria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</si>
  <si>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</si>
  <si>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</si>
  <si>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</si>
  <si>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</si>
  <si>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</si>
  <si>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</si>
  <si>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1134</t>
  </si>
  <si>
    <t xml:space="preserve">Anticipo a Contratistas por Obras Publicas a Corto </t>
  </si>
  <si>
    <t>1212</t>
  </si>
  <si>
    <t>Titulos y Valores a Largo Plazo</t>
  </si>
  <si>
    <t>1213</t>
  </si>
  <si>
    <t>Fideicomisos, Mandatos y Contratos Analogos</t>
  </si>
  <si>
    <t>1214</t>
  </si>
  <si>
    <t>Participaciones y Aportaciones de Capital</t>
  </si>
  <si>
    <t>1231</t>
  </si>
  <si>
    <t>Terrenos</t>
  </si>
  <si>
    <t>1233</t>
  </si>
  <si>
    <t>Edificios no Habitacionales</t>
  </si>
  <si>
    <t>1234</t>
  </si>
  <si>
    <t>Infraestructura</t>
  </si>
  <si>
    <t>1235</t>
  </si>
  <si>
    <t xml:space="preserve">Construcciones en Proceso en Bienes de Dominio </t>
  </si>
  <si>
    <t>1236</t>
  </si>
  <si>
    <t>Construcciones en Proceso en Bienes Propios</t>
  </si>
  <si>
    <t>1241</t>
  </si>
  <si>
    <t>Mobiliario y Equipo de Administracion</t>
  </si>
  <si>
    <t>1242</t>
  </si>
  <si>
    <t>Mobiliario y Equipo Educacional y Recreativo</t>
  </si>
  <si>
    <t>1243</t>
  </si>
  <si>
    <t>Equipo e Instrumental Medico y de Laboratorio</t>
  </si>
  <si>
    <t>1244</t>
  </si>
  <si>
    <t>Vehiculos y 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</si>
  <si>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</si>
  <si>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</si>
  <si>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</si>
  <si>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</si>
  <si>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</si>
  <si>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</si>
  <si>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</si>
  <si>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Biologicos</t>
  </si>
  <si>
    <t>1261</t>
  </si>
  <si>
    <t>Depreciacion Acumulada de Bienes Inmuebles</t>
  </si>
  <si>
    <t>1263</t>
  </si>
  <si>
    <t>Depreciacion Acumulada de Bienes Muebles</t>
  </si>
  <si>
    <t>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</si>
</sst>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1">
    <xf numFmtId="0" fontId="0" fillId="0" borderId="0" xfId="0"/>
    <xf numFmtId="0" fontId="1" fillId="2" borderId="9" xfId="0" applyNumberFormat="1" applyFont="1" applyFill="1" applyBorder="1" applyAlignment="1" applyProtection="1">
      <alignment horizontal="center" vertical="center" wrapText="1"/>
    </xf>
    <xf numFmtId="0" fontId="1" fillId="2" borderId="9" xfId="0" applyNumberFormat="1" applyFont="1" applyFill="1" applyBorder="1" applyAlignment="1" applyProtection="1">
      <alignment horizontal="left" vertical="center" wrapText="1"/>
    </xf>
    <xf numFmtId="164" fontId="1" fillId="2" borderId="9" xfId="0" applyNumberFormat="1" applyFont="1" applyFill="1" applyBorder="1" applyAlignment="1" applyProtection="1">
      <alignment horizontal="right" vertical="center" wrapText="1"/>
    </xf>
    <xf numFmtId="164" fontId="0" fillId="0" borderId="0" xfId="0" applyNumberFormat="1"/>
    <xf numFmtId="0" fontId="3" fillId="0" borderId="0" xfId="0" applyFont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4" fillId="0" borderId="0" xfId="0" applyFont="1" applyAlignment="1">
      <alignment horizontal="center"/>
    </xf>
    <xf numFmtId="164" fontId="3" fillId="0" borderId="0" xfId="0" applyNumberFormat="1" applyFont="1"/>
    <xf numFmtId="0" fontId="4" fillId="0" borderId="1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1" xfId="0" applyFont="1" applyBorder="1"/>
    <xf numFmtId="164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/>
    <xf numFmtId="164" fontId="3" fillId="0" borderId="3" xfId="0" applyNumberFormat="1" applyFont="1" applyBorder="1"/>
    <xf numFmtId="0" fontId="4" fillId="0" borderId="7" xfId="0" applyFont="1" applyBorder="1"/>
    <xf numFmtId="164" fontId="3" fillId="0" borderId="0" xfId="0" applyNumberFormat="1" applyFont="1" applyBorder="1" applyAlignment="1">
      <alignment horizontal="center"/>
    </xf>
    <xf numFmtId="164" fontId="3" fillId="0" borderId="8" xfId="0" applyNumberFormat="1" applyFont="1" applyBorder="1"/>
    <xf numFmtId="0" fontId="3" fillId="0" borderId="7" xfId="0" applyFont="1" applyBorder="1"/>
    <xf numFmtId="164" fontId="4" fillId="0" borderId="0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49" fontId="3" fillId="0" borderId="0" xfId="0" applyNumberFormat="1" applyFont="1"/>
    <xf numFmtId="49" fontId="3" fillId="0" borderId="7" xfId="0" applyNumberFormat="1" applyFont="1" applyBorder="1"/>
    <xf numFmtId="164" fontId="4" fillId="0" borderId="0" xfId="0" applyNumberFormat="1" applyFont="1"/>
    <xf numFmtId="165" fontId="3" fillId="0" borderId="0" xfId="1" applyNumberFormat="1" applyFont="1"/>
    <xf numFmtId="49" fontId="4" fillId="0" borderId="7" xfId="0" applyNumberFormat="1" applyFont="1" applyBorder="1"/>
    <xf numFmtId="164" fontId="4" fillId="0" borderId="0" xfId="0" applyNumberFormat="1" applyFont="1" applyBorder="1"/>
    <xf numFmtId="164" fontId="4" fillId="0" borderId="8" xfId="0" applyNumberFormat="1" applyFont="1" applyBorder="1"/>
    <xf numFmtId="49" fontId="4" fillId="0" borderId="7" xfId="0" applyNumberFormat="1" applyFont="1" applyBorder="1" applyAlignment="1">
      <alignment horizontal="left"/>
    </xf>
    <xf numFmtId="0" fontId="3" fillId="0" borderId="4" xfId="0" applyFont="1" applyBorder="1"/>
    <xf numFmtId="164" fontId="3" fillId="0" borderId="5" xfId="0" applyNumberFormat="1" applyFont="1" applyBorder="1"/>
    <xf numFmtId="164" fontId="3" fillId="0" borderId="6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35"/>
  <sheetViews>
    <sheetView showGridLines="0" tabSelected="1" zoomScaleNormal="100" workbookViewId="0">
      <selection activeCell="B4" sqref="B4:G4"/>
    </sheetView>
  </sheetViews>
  <sheetFormatPr baseColWidth="10" defaultRowHeight="12.75" x14ac:dyDescent="0.2"/>
  <cols>
    <col min="1" max="1" width="3.42578125" style="5" customWidth="1"/>
    <col min="2" max="2" width="57.140625" style="5" customWidth="1"/>
    <col min="3" max="3" width="17.42578125" style="11" bestFit="1" customWidth="1"/>
    <col min="4" max="4" width="25.28515625" style="11" bestFit="1" customWidth="1"/>
    <col min="5" max="5" width="19" style="11" bestFit="1" customWidth="1"/>
    <col min="6" max="6" width="24" style="11" bestFit="1" customWidth="1"/>
    <col min="7" max="7" width="20.7109375" style="11" customWidth="1"/>
    <col min="8" max="8" width="20.5703125" style="11" customWidth="1"/>
    <col min="9" max="9" width="15.140625" style="5" bestFit="1" customWidth="1"/>
    <col min="10" max="16384" width="11.42578125" style="5"/>
  </cols>
  <sheetData>
    <row r="2" spans="1:10" x14ac:dyDescent="0.2">
      <c r="B2" s="6" t="s">
        <v>30</v>
      </c>
      <c r="C2" s="6"/>
      <c r="D2" s="6"/>
      <c r="E2" s="6"/>
      <c r="F2" s="6"/>
      <c r="G2" s="6"/>
      <c r="H2" s="7"/>
    </row>
    <row r="3" spans="1:10" x14ac:dyDescent="0.2">
      <c r="B3" s="8" t="s">
        <v>28</v>
      </c>
      <c r="C3" s="8"/>
      <c r="D3" s="8"/>
      <c r="E3" s="8"/>
      <c r="F3" s="8"/>
      <c r="G3" s="8"/>
      <c r="H3" s="9"/>
    </row>
    <row r="4" spans="1:10" x14ac:dyDescent="0.2">
      <c r="B4" s="10" t="s">
        <v>79</v>
      </c>
      <c r="C4" s="10"/>
      <c r="D4" s="10"/>
      <c r="E4" s="10"/>
      <c r="F4" s="10"/>
      <c r="G4" s="10"/>
    </row>
    <row r="5" spans="1:10" x14ac:dyDescent="0.2">
      <c r="B5" s="10" t="s">
        <v>29</v>
      </c>
      <c r="C5" s="10"/>
      <c r="D5" s="10"/>
      <c r="E5" s="10"/>
      <c r="F5" s="10"/>
      <c r="G5" s="10"/>
    </row>
    <row r="6" spans="1:10" ht="7.5" customHeight="1" thickBot="1" x14ac:dyDescent="0.25"/>
    <row r="7" spans="1:10" ht="25.5" x14ac:dyDescent="0.2">
      <c r="B7" s="12" t="s">
        <v>21</v>
      </c>
      <c r="C7" s="13" t="s">
        <v>0</v>
      </c>
      <c r="D7" s="13" t="s">
        <v>1</v>
      </c>
      <c r="E7" s="13" t="s">
        <v>2</v>
      </c>
      <c r="F7" s="13" t="s">
        <v>3</v>
      </c>
      <c r="G7" s="14" t="s">
        <v>5</v>
      </c>
      <c r="H7" s="15"/>
    </row>
    <row r="8" spans="1:10" ht="13.5" thickBot="1" x14ac:dyDescent="0.25">
      <c r="B8" s="16"/>
      <c r="C8" s="17">
        <v>1</v>
      </c>
      <c r="D8" s="17">
        <v>2</v>
      </c>
      <c r="E8" s="17">
        <v>3</v>
      </c>
      <c r="F8" s="18" t="s">
        <v>4</v>
      </c>
      <c r="G8" s="19" t="s">
        <v>6</v>
      </c>
    </row>
    <row r="9" spans="1:10" x14ac:dyDescent="0.2">
      <c r="B9" s="20"/>
      <c r="C9" s="21"/>
      <c r="D9" s="22"/>
      <c r="E9" s="22"/>
      <c r="F9" s="22"/>
      <c r="G9" s="23"/>
    </row>
    <row r="10" spans="1:10" x14ac:dyDescent="0.2">
      <c r="B10" s="24" t="s">
        <v>22</v>
      </c>
      <c r="C10" s="25"/>
      <c r="D10" s="9"/>
      <c r="E10" s="9"/>
      <c r="F10" s="9"/>
      <c r="G10" s="26"/>
    </row>
    <row r="11" spans="1:10" x14ac:dyDescent="0.2">
      <c r="B11" s="27"/>
      <c r="C11" s="25"/>
      <c r="D11" s="9"/>
      <c r="E11" s="9"/>
      <c r="F11" s="9"/>
      <c r="G11" s="26"/>
    </row>
    <row r="12" spans="1:10" x14ac:dyDescent="0.2">
      <c r="B12" s="24" t="s">
        <v>23</v>
      </c>
      <c r="C12" s="28">
        <f>SUM(C14:C20)</f>
        <v>14240278.00639</v>
      </c>
      <c r="D12" s="28">
        <f>SUM(D14:D20)</f>
        <v>10752812793.088209</v>
      </c>
      <c r="E12" s="28">
        <f>SUM(E14:E20)</f>
        <v>10742728156.101301</v>
      </c>
      <c r="F12" s="28">
        <f>SUM(F14:F20)</f>
        <v>24324915.017769333</v>
      </c>
      <c r="G12" s="29">
        <f>SUM(G14:G20)</f>
        <v>10084637.011379331</v>
      </c>
    </row>
    <row r="13" spans="1:10" x14ac:dyDescent="0.2">
      <c r="B13" s="27"/>
      <c r="C13" s="25"/>
      <c r="D13" s="9"/>
      <c r="E13" s="9"/>
      <c r="F13" s="9"/>
      <c r="G13" s="26"/>
    </row>
    <row r="14" spans="1:10" x14ac:dyDescent="0.2">
      <c r="A14" s="30"/>
      <c r="B14" s="31" t="s">
        <v>7</v>
      </c>
      <c r="C14" s="9">
        <f>+Hoja1!C1+Hoja1!C2</f>
        <v>7551627.73862</v>
      </c>
      <c r="D14" s="9">
        <f>+Hoja1!E1+Hoja1!E2</f>
        <v>6869678482.75245</v>
      </c>
      <c r="E14" s="9">
        <f>+Hoja1!F1+Hoja1!F2</f>
        <v>6868771342.2712297</v>
      </c>
      <c r="F14" s="9">
        <f>+Hoja1!G1+Hoja1!G2</f>
        <v>8458768.2198400013</v>
      </c>
      <c r="G14" s="26">
        <f>+F14-C14</f>
        <v>907140.48122000135</v>
      </c>
      <c r="H14" s="32"/>
      <c r="I14" s="33"/>
      <c r="J14" s="11"/>
    </row>
    <row r="15" spans="1:10" x14ac:dyDescent="0.2">
      <c r="A15" s="30"/>
      <c r="B15" s="31" t="s">
        <v>8</v>
      </c>
      <c r="C15" s="9">
        <v>6542024.5</v>
      </c>
      <c r="D15" s="9">
        <f>+Hoja1!E3+Hoja1!E4+Hoja1!E5-1772808.6</f>
        <v>3883134310.3357596</v>
      </c>
      <c r="E15" s="9">
        <f>+Hoja1!F3+Hoja1!F4+Hoja1!F5-1644312.1</f>
        <v>3873914773.2790203</v>
      </c>
      <c r="F15" s="9">
        <f>+C15+D15-E15</f>
        <v>15761561.55673933</v>
      </c>
      <c r="G15" s="26">
        <f t="shared" ref="G15:G18" si="0">+F15-C15</f>
        <v>9219537.0567393303</v>
      </c>
      <c r="H15" s="32"/>
      <c r="I15" s="33"/>
      <c r="J15" s="11"/>
    </row>
    <row r="16" spans="1:10" x14ac:dyDescent="0.2">
      <c r="A16" s="30"/>
      <c r="B16" s="31" t="s">
        <v>9</v>
      </c>
      <c r="C16" s="9">
        <f>+Hoja1!C6</f>
        <v>146625.76777000001</v>
      </c>
      <c r="D16" s="9">
        <v>0</v>
      </c>
      <c r="E16" s="9">
        <f>2794.55105+39246</f>
        <v>42040.551050000002</v>
      </c>
      <c r="F16" s="9">
        <f>+Hoja1!G6</f>
        <v>104585.24119</v>
      </c>
      <c r="G16" s="26">
        <f t="shared" si="0"/>
        <v>-42040.526580000005</v>
      </c>
      <c r="H16" s="32"/>
      <c r="I16" s="33"/>
      <c r="J16" s="11"/>
    </row>
    <row r="17" spans="1:10" x14ac:dyDescent="0.2">
      <c r="A17" s="30"/>
      <c r="B17" s="31" t="s">
        <v>10</v>
      </c>
      <c r="C17" s="9">
        <v>0</v>
      </c>
      <c r="D17" s="9">
        <v>0</v>
      </c>
      <c r="E17" s="9">
        <v>0</v>
      </c>
      <c r="F17" s="9">
        <f t="shared" ref="F17" si="1">+C17+D17-E17</f>
        <v>0</v>
      </c>
      <c r="G17" s="26">
        <f t="shared" si="0"/>
        <v>0</v>
      </c>
      <c r="H17" s="32"/>
      <c r="J17" s="11"/>
    </row>
    <row r="18" spans="1:10" x14ac:dyDescent="0.2">
      <c r="A18" s="30"/>
      <c r="B18" s="31" t="s">
        <v>24</v>
      </c>
      <c r="C18" s="9">
        <v>0</v>
      </c>
      <c r="D18" s="9">
        <v>0</v>
      </c>
      <c r="E18" s="9">
        <v>0</v>
      </c>
      <c r="F18" s="9">
        <v>0</v>
      </c>
      <c r="G18" s="26">
        <f t="shared" si="0"/>
        <v>0</v>
      </c>
      <c r="H18" s="32"/>
      <c r="J18" s="11"/>
    </row>
    <row r="19" spans="1:10" x14ac:dyDescent="0.2">
      <c r="A19" s="30"/>
      <c r="B19" s="31" t="s">
        <v>25</v>
      </c>
      <c r="C19" s="9">
        <v>0</v>
      </c>
      <c r="D19" s="9">
        <v>0</v>
      </c>
      <c r="E19" s="9">
        <v>0</v>
      </c>
      <c r="F19" s="9">
        <v>0</v>
      </c>
      <c r="G19" s="26">
        <v>0</v>
      </c>
    </row>
    <row r="20" spans="1:10" x14ac:dyDescent="0.2">
      <c r="A20" s="30"/>
      <c r="B20" s="31" t="s">
        <v>26</v>
      </c>
      <c r="C20" s="9">
        <v>0</v>
      </c>
      <c r="D20" s="9">
        <v>0</v>
      </c>
      <c r="E20" s="9">
        <v>0</v>
      </c>
      <c r="F20" s="9">
        <v>0</v>
      </c>
      <c r="G20" s="26">
        <v>0</v>
      </c>
    </row>
    <row r="21" spans="1:10" x14ac:dyDescent="0.2">
      <c r="A21" s="30"/>
      <c r="B21" s="34"/>
      <c r="C21" s="35"/>
      <c r="D21" s="35"/>
      <c r="E21" s="35"/>
      <c r="F21" s="35"/>
      <c r="G21" s="36"/>
    </row>
    <row r="22" spans="1:10" x14ac:dyDescent="0.2">
      <c r="A22" s="30"/>
      <c r="B22" s="34" t="s">
        <v>27</v>
      </c>
      <c r="C22" s="35">
        <f>SUM(C24:C32)</f>
        <v>179839056.40271997</v>
      </c>
      <c r="D22" s="35">
        <f>SUM(D24:D32)</f>
        <v>223351107.06046999</v>
      </c>
      <c r="E22" s="35">
        <f>SUM(E24:E32)</f>
        <v>225803577.72419998</v>
      </c>
      <c r="F22" s="35">
        <f>SUM(F24:F32)</f>
        <v>177386585.73898998</v>
      </c>
      <c r="G22" s="36">
        <f>SUM(G24:G32)</f>
        <v>-2452470.6637300048</v>
      </c>
    </row>
    <row r="23" spans="1:10" x14ac:dyDescent="0.2">
      <c r="A23" s="30"/>
      <c r="B23" s="34"/>
      <c r="C23" s="35"/>
      <c r="D23" s="35"/>
      <c r="E23" s="35"/>
      <c r="F23" s="35"/>
      <c r="G23" s="36"/>
    </row>
    <row r="24" spans="1:10" x14ac:dyDescent="0.2">
      <c r="A24" s="30"/>
      <c r="B24" s="31" t="s">
        <v>11</v>
      </c>
      <c r="C24" s="9">
        <f>+Hoja1!C7+Hoja1!C8+Hoja1!C9</f>
        <v>5047762.4775</v>
      </c>
      <c r="D24" s="9">
        <f>+Hoja1!E8</f>
        <v>126872928.99375001</v>
      </c>
      <c r="E24" s="9">
        <f>+Hoja1!F8</f>
        <v>126854459.05509</v>
      </c>
      <c r="F24" s="9">
        <f>+Hoja1!G7+Hoja1!G8+Hoja1!G9</f>
        <v>5066232.4161599996</v>
      </c>
      <c r="G24" s="26">
        <f t="shared" ref="G24:G31" si="2">+F24-C24</f>
        <v>18469.93865999952</v>
      </c>
      <c r="H24" s="32"/>
      <c r="I24" s="33"/>
      <c r="J24" s="11"/>
    </row>
    <row r="25" spans="1:10" x14ac:dyDescent="0.2">
      <c r="A25" s="30"/>
      <c r="B25" s="31" t="s">
        <v>12</v>
      </c>
      <c r="C25" s="9">
        <v>0</v>
      </c>
      <c r="D25" s="9">
        <v>0</v>
      </c>
      <c r="E25" s="9">
        <v>0</v>
      </c>
      <c r="F25" s="9">
        <f t="shared" ref="F25:F28" si="3">+C25+D25-E25</f>
        <v>0</v>
      </c>
      <c r="G25" s="26">
        <f t="shared" si="2"/>
        <v>0</v>
      </c>
      <c r="H25" s="32"/>
      <c r="I25" s="33"/>
      <c r="J25" s="11"/>
    </row>
    <row r="26" spans="1:10" x14ac:dyDescent="0.2">
      <c r="A26" s="30"/>
      <c r="B26" s="31" t="s">
        <v>13</v>
      </c>
      <c r="C26" s="9">
        <f>+Hoja1!C10+Hoja1!C11+Hoja1!C12+Hoja1!C13+Hoja1!C14</f>
        <v>187217619.35802999</v>
      </c>
      <c r="D26" s="9">
        <f>+Hoja1!E10+Hoja1!E11+Hoja1!E12+Hoja1!E13+Hoja1!E14</f>
        <v>95259007.124729991</v>
      </c>
      <c r="E26" s="9">
        <f>+Hoja1!F10+Hoja1!F11+Hoja1!F12+Hoja1!F13+Hoja1!F14</f>
        <v>95360985.86319001</v>
      </c>
      <c r="F26" s="9">
        <f>+Hoja1!G10+Hoja1!G11+Hoja1!G12+Hoja1!G13+Hoja1!G14</f>
        <v>187115640.61956999</v>
      </c>
      <c r="G26" s="26">
        <f t="shared" si="2"/>
        <v>-101978.73846000433</v>
      </c>
      <c r="H26" s="32"/>
      <c r="I26" s="33"/>
      <c r="J26" s="11"/>
    </row>
    <row r="27" spans="1:10" x14ac:dyDescent="0.2">
      <c r="A27" s="30"/>
      <c r="B27" s="31" t="s">
        <v>14</v>
      </c>
      <c r="C27" s="9">
        <f>+Hoja1!C15+Hoja1!C16+Hoja1!C17+Hoja1!C18+Hoja1!C19+Hoja1!C20+Hoja1!C21+Hoja1!C22</f>
        <v>7370027.8943700008</v>
      </c>
      <c r="D27" s="9">
        <f>+Hoja1!E15+Hoja1!E16+Hoja1!E17+Hoja1!E18+Hoja1!E19+Hoja1!E20+Hoja1!E21+Hoja1!E22</f>
        <v>1219170.9419899997</v>
      </c>
      <c r="E27" s="9">
        <f>+Hoja1!F15+Hoja1!F16+Hoja1!F17+Hoja1!F18+Hoja1!F19+Hoja1!F20+Hoja1!F21+Hoja1!F22</f>
        <v>1043652.10592</v>
      </c>
      <c r="F27" s="9">
        <f>+Hoja1!G15+Hoja1!G16+Hoja1!G17+Hoja1!G18+Hoja1!G19+Hoja1!G20+Hoja1!G21+Hoja1!G22</f>
        <v>7545546.7304400001</v>
      </c>
      <c r="G27" s="26">
        <f t="shared" si="2"/>
        <v>175518.83606999926</v>
      </c>
      <c r="H27" s="32"/>
      <c r="I27" s="33"/>
      <c r="J27" s="11"/>
    </row>
    <row r="28" spans="1:10" x14ac:dyDescent="0.2">
      <c r="A28" s="30"/>
      <c r="B28" s="31" t="s">
        <v>15</v>
      </c>
      <c r="C28" s="9">
        <v>0</v>
      </c>
      <c r="D28" s="9">
        <v>0</v>
      </c>
      <c r="E28" s="9">
        <v>0</v>
      </c>
      <c r="F28" s="9">
        <f t="shared" si="3"/>
        <v>0</v>
      </c>
      <c r="G28" s="26">
        <f t="shared" si="2"/>
        <v>0</v>
      </c>
      <c r="H28" s="32"/>
      <c r="I28" s="33"/>
      <c r="J28" s="11"/>
    </row>
    <row r="29" spans="1:10" x14ac:dyDescent="0.2">
      <c r="A29" s="30"/>
      <c r="B29" s="31" t="s">
        <v>16</v>
      </c>
      <c r="C29" s="9">
        <v>-19796353.327179998</v>
      </c>
      <c r="D29" s="9">
        <v>0</v>
      </c>
      <c r="E29" s="9">
        <v>2544480.7000000002</v>
      </c>
      <c r="F29" s="9">
        <f>+C29-E29+D29</f>
        <v>-22340834.027179997</v>
      </c>
      <c r="G29" s="26">
        <f t="shared" si="2"/>
        <v>-2544480.6999999993</v>
      </c>
      <c r="H29" s="32"/>
      <c r="I29" s="33"/>
      <c r="J29" s="11"/>
    </row>
    <row r="30" spans="1:10" x14ac:dyDescent="0.2">
      <c r="A30" s="30"/>
      <c r="B30" s="31" t="s">
        <v>17</v>
      </c>
      <c r="C30" s="9">
        <v>0</v>
      </c>
      <c r="D30" s="9">
        <v>0</v>
      </c>
      <c r="E30" s="9">
        <v>0</v>
      </c>
      <c r="F30" s="9">
        <v>0</v>
      </c>
      <c r="G30" s="26">
        <f t="shared" si="2"/>
        <v>0</v>
      </c>
      <c r="H30" s="32"/>
      <c r="I30" s="11"/>
      <c r="J30" s="11"/>
    </row>
    <row r="31" spans="1:10" x14ac:dyDescent="0.2">
      <c r="A31" s="30"/>
      <c r="B31" s="31" t="s">
        <v>18</v>
      </c>
      <c r="C31" s="9">
        <v>0</v>
      </c>
      <c r="D31" s="9">
        <v>0</v>
      </c>
      <c r="E31" s="9">
        <v>0</v>
      </c>
      <c r="F31" s="9">
        <v>0</v>
      </c>
      <c r="G31" s="26">
        <f t="shared" si="2"/>
        <v>0</v>
      </c>
      <c r="I31" s="11"/>
      <c r="J31" s="11"/>
    </row>
    <row r="32" spans="1:10" x14ac:dyDescent="0.2">
      <c r="A32" s="30"/>
      <c r="B32" s="31" t="s">
        <v>19</v>
      </c>
      <c r="C32" s="9">
        <v>0</v>
      </c>
      <c r="D32" s="9">
        <v>0</v>
      </c>
      <c r="E32" s="9">
        <v>0</v>
      </c>
      <c r="F32" s="9">
        <v>0</v>
      </c>
      <c r="G32" s="26">
        <v>0</v>
      </c>
    </row>
    <row r="33" spans="2:9" x14ac:dyDescent="0.2">
      <c r="B33" s="27"/>
      <c r="C33" s="9"/>
      <c r="D33" s="9"/>
      <c r="E33" s="9"/>
      <c r="F33" s="9"/>
      <c r="G33" s="26"/>
    </row>
    <row r="34" spans="2:9" x14ac:dyDescent="0.2">
      <c r="B34" s="37" t="s">
        <v>20</v>
      </c>
      <c r="C34" s="35">
        <f>SUM(C12+C22)</f>
        <v>194079334.40910998</v>
      </c>
      <c r="D34" s="35">
        <f>SUM(D12+D22)</f>
        <v>10976163900.14868</v>
      </c>
      <c r="E34" s="35">
        <f>SUM(E12+E22)</f>
        <v>10968531733.8255</v>
      </c>
      <c r="F34" s="35">
        <v>201711500.69999999</v>
      </c>
      <c r="G34" s="36">
        <f>SUM(G12+G22)</f>
        <v>7632166.3476493265</v>
      </c>
    </row>
    <row r="35" spans="2:9" ht="13.5" thickBot="1" x14ac:dyDescent="0.25">
      <c r="B35" s="38"/>
      <c r="C35" s="39"/>
      <c r="D35" s="39"/>
      <c r="E35" s="39"/>
      <c r="F35" s="39"/>
      <c r="G35" s="40"/>
      <c r="I35" s="11"/>
    </row>
  </sheetData>
  <mergeCells count="5">
    <mergeCell ref="B7:B8"/>
    <mergeCell ref="B2:G2"/>
    <mergeCell ref="B3:G3"/>
    <mergeCell ref="B4:G4"/>
    <mergeCell ref="B5:G5"/>
  </mergeCells>
  <printOptions horizontalCentered="1"/>
  <pageMargins left="0.39370078740157483" right="0.39370078740157483" top="0.78740157480314965" bottom="0.39370078740157483" header="0.31496062992125984" footer="0.82677165354330717"/>
  <pageSetup scale="77" orientation="landscape" r:id="rId1"/>
  <ignoredErrors>
    <ignoredError sqref="A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9"/>
  <sheetViews>
    <sheetView workbookViewId="0">
      <selection activeCell="F6" sqref="F6"/>
    </sheetView>
  </sheetViews>
  <sheetFormatPr baseColWidth="10" defaultRowHeight="15" x14ac:dyDescent="0.25"/>
  <cols>
    <col min="1" max="1" width="5" bestFit="1" customWidth="1"/>
    <col min="2" max="2" width="69.5703125" customWidth="1"/>
    <col min="3" max="4" width="16.42578125" bestFit="1" customWidth="1"/>
    <col min="5" max="6" width="18" bestFit="1" customWidth="1"/>
    <col min="7" max="8" width="16.42578125" bestFit="1" customWidth="1"/>
    <col min="9" max="9" width="12.7109375" bestFit="1" customWidth="1"/>
    <col min="10" max="10" width="16.42578125" bestFit="1" customWidth="1"/>
  </cols>
  <sheetData>
    <row r="1" spans="1:11" ht="15.75" thickBot="1" x14ac:dyDescent="0.3">
      <c r="A1" s="1" t="s">
        <v>31</v>
      </c>
      <c r="B1" s="2" t="s">
        <v>32</v>
      </c>
      <c r="C1" s="3">
        <v>14664.02176</v>
      </c>
      <c r="D1" s="3">
        <v>0</v>
      </c>
      <c r="E1" s="3">
        <v>160148047.43070999</v>
      </c>
      <c r="F1" s="3">
        <v>160147122.60451001</v>
      </c>
      <c r="G1" s="3">
        <v>15588.847960000001</v>
      </c>
      <c r="H1" s="3">
        <v>0</v>
      </c>
      <c r="J1" s="4">
        <f>+C1+E1-F1</f>
        <v>15588.847959965467</v>
      </c>
      <c r="K1" s="4">
        <f>+G1-J1</f>
        <v>3.4533513826318085E-8</v>
      </c>
    </row>
    <row r="2" spans="1:11" ht="15.75" thickBot="1" x14ac:dyDescent="0.3">
      <c r="A2" s="1" t="s">
        <v>33</v>
      </c>
      <c r="B2" s="2" t="s">
        <v>34</v>
      </c>
      <c r="C2" s="3">
        <v>7536963.71686</v>
      </c>
      <c r="D2" s="3">
        <v>0</v>
      </c>
      <c r="E2" s="3">
        <v>6709530435.3217402</v>
      </c>
      <c r="F2" s="3">
        <v>6708624219.6667194</v>
      </c>
      <c r="G2" s="3">
        <v>8443179.3718800005</v>
      </c>
      <c r="H2" s="3">
        <v>0</v>
      </c>
      <c r="J2" s="4">
        <f t="shared" ref="J2:J22" si="0">+C2+E2-F2</f>
        <v>8443179.3718805313</v>
      </c>
      <c r="K2" s="4">
        <f t="shared" ref="K2:K22" si="1">+G2-J2</f>
        <v>-5.3085386753082275E-7</v>
      </c>
    </row>
    <row r="3" spans="1:11" ht="15.75" thickBot="1" x14ac:dyDescent="0.3">
      <c r="A3" s="1" t="s">
        <v>35</v>
      </c>
      <c r="B3" s="2" t="s">
        <v>36</v>
      </c>
      <c r="C3" s="3">
        <v>4431062.0248800004</v>
      </c>
      <c r="D3" s="3">
        <v>0</v>
      </c>
      <c r="E3" s="3">
        <v>3868859706.9738197</v>
      </c>
      <c r="F3" s="3">
        <v>3857960080.3562403</v>
      </c>
      <c r="G3" s="3">
        <v>15330688.64246</v>
      </c>
      <c r="H3" s="3">
        <v>0</v>
      </c>
      <c r="J3" s="4">
        <f t="shared" si="0"/>
        <v>15330688.642459393</v>
      </c>
      <c r="K3" s="4">
        <f t="shared" si="1"/>
        <v>6.0722231864929199E-7</v>
      </c>
    </row>
    <row r="4" spans="1:11" ht="15.75" thickBot="1" x14ac:dyDescent="0.3">
      <c r="A4" s="1" t="s">
        <v>37</v>
      </c>
      <c r="B4" s="2" t="s">
        <v>38</v>
      </c>
      <c r="C4" s="3">
        <v>1272593.37152</v>
      </c>
      <c r="D4" s="3">
        <v>0</v>
      </c>
      <c r="E4" s="3">
        <v>2955514.3973099999</v>
      </c>
      <c r="F4" s="3">
        <v>3860872.3522199998</v>
      </c>
      <c r="G4" s="3">
        <v>367235.41661000001</v>
      </c>
      <c r="H4" s="3">
        <v>0</v>
      </c>
      <c r="J4" s="4">
        <f t="shared" si="0"/>
        <v>367235.41660999972</v>
      </c>
      <c r="K4" s="4">
        <f t="shared" si="1"/>
        <v>0</v>
      </c>
    </row>
    <row r="5" spans="1:11" ht="15.75" thickBot="1" x14ac:dyDescent="0.3">
      <c r="A5" s="1" t="s">
        <v>39</v>
      </c>
      <c r="B5" s="2" t="s">
        <v>40</v>
      </c>
      <c r="C5" s="3">
        <v>2482681.2160200002</v>
      </c>
      <c r="D5" s="3">
        <v>0</v>
      </c>
      <c r="E5" s="3">
        <v>13091897.56463</v>
      </c>
      <c r="F5" s="3">
        <v>13738132.670559999</v>
      </c>
      <c r="G5" s="3">
        <v>1836446.1100899999</v>
      </c>
      <c r="H5" s="3">
        <v>0</v>
      </c>
      <c r="J5" s="4">
        <f t="shared" si="0"/>
        <v>1836446.1100900024</v>
      </c>
      <c r="K5" s="4">
        <f t="shared" si="1"/>
        <v>-2.5611370801925659E-9</v>
      </c>
    </row>
    <row r="6" spans="1:11" ht="15.75" thickBot="1" x14ac:dyDescent="0.3">
      <c r="A6" s="1" t="s">
        <v>41</v>
      </c>
      <c r="B6" s="2" t="s">
        <v>42</v>
      </c>
      <c r="C6" s="3">
        <v>146625.76777000001</v>
      </c>
      <c r="D6" s="3">
        <v>0</v>
      </c>
      <c r="E6" s="3">
        <v>0</v>
      </c>
      <c r="F6" s="3">
        <v>42040.526579999998</v>
      </c>
      <c r="G6" s="3">
        <v>104585.24119</v>
      </c>
      <c r="H6" s="3">
        <v>0</v>
      </c>
      <c r="J6" s="4">
        <f t="shared" si="0"/>
        <v>104585.24119</v>
      </c>
      <c r="K6" s="4">
        <f t="shared" si="1"/>
        <v>0</v>
      </c>
    </row>
    <row r="7" spans="1:11" ht="15.75" thickBot="1" x14ac:dyDescent="0.3">
      <c r="A7" s="1" t="s">
        <v>43</v>
      </c>
      <c r="B7" s="2" t="s">
        <v>44</v>
      </c>
      <c r="C7" s="3">
        <v>2000</v>
      </c>
      <c r="D7" s="3">
        <v>0</v>
      </c>
      <c r="E7" s="3">
        <v>0</v>
      </c>
      <c r="F7" s="3">
        <v>0</v>
      </c>
      <c r="G7" s="3">
        <v>2000</v>
      </c>
      <c r="H7" s="3">
        <v>0</v>
      </c>
      <c r="J7" s="4">
        <f t="shared" si="0"/>
        <v>2000</v>
      </c>
      <c r="K7" s="4">
        <f t="shared" si="1"/>
        <v>0</v>
      </c>
    </row>
    <row r="8" spans="1:11" ht="15.75" thickBot="1" x14ac:dyDescent="0.3">
      <c r="A8" s="1" t="s">
        <v>45</v>
      </c>
      <c r="B8" s="2" t="s">
        <v>46</v>
      </c>
      <c r="C8" s="3">
        <v>4148544.5912299999</v>
      </c>
      <c r="D8" s="3">
        <v>0</v>
      </c>
      <c r="E8" s="3">
        <v>126872928.99375001</v>
      </c>
      <c r="F8" s="3">
        <v>126854459.05509</v>
      </c>
      <c r="G8" s="3">
        <v>4167014.5298899999</v>
      </c>
      <c r="H8" s="3">
        <v>0</v>
      </c>
      <c r="J8" s="4">
        <f t="shared" si="0"/>
        <v>4167014.5298900157</v>
      </c>
      <c r="K8" s="4">
        <f t="shared" si="1"/>
        <v>-1.5832483768463135E-8</v>
      </c>
    </row>
    <row r="9" spans="1:11" ht="15.75" thickBot="1" x14ac:dyDescent="0.3">
      <c r="A9" s="1" t="s">
        <v>47</v>
      </c>
      <c r="B9" s="2" t="s">
        <v>48</v>
      </c>
      <c r="C9" s="3">
        <v>897217.88627000002</v>
      </c>
      <c r="D9" s="3">
        <v>0</v>
      </c>
      <c r="E9" s="3">
        <v>0</v>
      </c>
      <c r="F9" s="3">
        <v>0</v>
      </c>
      <c r="G9" s="3">
        <v>897217.88627000002</v>
      </c>
      <c r="H9" s="3">
        <v>0</v>
      </c>
      <c r="J9" s="4">
        <f t="shared" si="0"/>
        <v>897217.88627000002</v>
      </c>
      <c r="K9" s="4">
        <f t="shared" si="1"/>
        <v>0</v>
      </c>
    </row>
    <row r="10" spans="1:11" ht="15.75" thickBot="1" x14ac:dyDescent="0.3">
      <c r="A10" s="1" t="s">
        <v>49</v>
      </c>
      <c r="B10" s="2" t="s">
        <v>50</v>
      </c>
      <c r="C10" s="3">
        <v>75495314.428679988</v>
      </c>
      <c r="D10" s="3">
        <v>0</v>
      </c>
      <c r="E10" s="3">
        <v>65454478.934560001</v>
      </c>
      <c r="F10" s="3">
        <v>72757004.096670002</v>
      </c>
      <c r="G10" s="3">
        <v>68192789.266570002</v>
      </c>
      <c r="H10" s="3">
        <v>0</v>
      </c>
      <c r="J10" s="4">
        <f t="shared" si="0"/>
        <v>68192789.266570002</v>
      </c>
      <c r="K10" s="4">
        <f t="shared" si="1"/>
        <v>0</v>
      </c>
    </row>
    <row r="11" spans="1:11" ht="15.75" thickBot="1" x14ac:dyDescent="0.3">
      <c r="A11" s="1" t="s">
        <v>51</v>
      </c>
      <c r="B11" s="2" t="s">
        <v>52</v>
      </c>
      <c r="C11" s="3">
        <v>96863006.289839998</v>
      </c>
      <c r="D11" s="3">
        <v>0</v>
      </c>
      <c r="E11" s="3">
        <v>20700252.257099997</v>
      </c>
      <c r="F11" s="3">
        <v>7770806.6921499996</v>
      </c>
      <c r="G11" s="3">
        <v>109792451.85478999</v>
      </c>
      <c r="H11" s="3">
        <v>0</v>
      </c>
      <c r="J11" s="4">
        <f t="shared" si="0"/>
        <v>109792451.85479</v>
      </c>
      <c r="K11" s="4">
        <f t="shared" si="1"/>
        <v>0</v>
      </c>
    </row>
    <row r="12" spans="1:11" ht="15.75" thickBot="1" x14ac:dyDescent="0.3">
      <c r="A12" s="1" t="s">
        <v>53</v>
      </c>
      <c r="B12" s="2" t="s">
        <v>54</v>
      </c>
      <c r="C12" s="3">
        <v>5630965.2379000001</v>
      </c>
      <c r="D12" s="3">
        <v>0</v>
      </c>
      <c r="E12" s="3">
        <v>4107006.8395100003</v>
      </c>
      <c r="F12" s="3">
        <v>3784840.8821900003</v>
      </c>
      <c r="G12" s="3">
        <v>5953131.1952200001</v>
      </c>
      <c r="H12" s="3">
        <v>0</v>
      </c>
      <c r="J12" s="4">
        <f t="shared" si="0"/>
        <v>5953131.195220001</v>
      </c>
      <c r="K12" s="4">
        <f t="shared" si="1"/>
        <v>0</v>
      </c>
    </row>
    <row r="13" spans="1:11" ht="15.75" thickBot="1" x14ac:dyDescent="0.3">
      <c r="A13" s="1" t="s">
        <v>55</v>
      </c>
      <c r="B13" s="2" t="s">
        <v>56</v>
      </c>
      <c r="C13" s="3">
        <v>8461370.39219</v>
      </c>
      <c r="D13" s="3">
        <v>0</v>
      </c>
      <c r="E13" s="3">
        <v>4074983.57088</v>
      </c>
      <c r="F13" s="3">
        <v>9359085.6600800008</v>
      </c>
      <c r="G13" s="3">
        <v>3177268.3029899998</v>
      </c>
      <c r="H13" s="3">
        <v>0</v>
      </c>
      <c r="J13" s="4">
        <f t="shared" si="0"/>
        <v>3177268.3029899988</v>
      </c>
      <c r="K13" s="4">
        <f t="shared" si="1"/>
        <v>0</v>
      </c>
    </row>
    <row r="14" spans="1:11" ht="15.75" thickBot="1" x14ac:dyDescent="0.3">
      <c r="A14" s="1" t="s">
        <v>57</v>
      </c>
      <c r="B14" s="2" t="s">
        <v>58</v>
      </c>
      <c r="C14" s="3">
        <v>766963.0094199999</v>
      </c>
      <c r="D14" s="3">
        <v>0</v>
      </c>
      <c r="E14" s="3">
        <v>922285.52267999994</v>
      </c>
      <c r="F14" s="3">
        <v>1689248.5321</v>
      </c>
      <c r="G14" s="3">
        <v>0</v>
      </c>
      <c r="H14" s="3">
        <v>0</v>
      </c>
      <c r="J14" s="4">
        <f t="shared" si="0"/>
        <v>0</v>
      </c>
      <c r="K14" s="4">
        <f t="shared" si="1"/>
        <v>0</v>
      </c>
    </row>
    <row r="15" spans="1:11" ht="15.75" thickBot="1" x14ac:dyDescent="0.3">
      <c r="A15" s="1" t="s">
        <v>59</v>
      </c>
      <c r="B15" s="2" t="s">
        <v>60</v>
      </c>
      <c r="C15" s="3">
        <v>1506578.32348</v>
      </c>
      <c r="D15" s="3">
        <v>0</v>
      </c>
      <c r="E15" s="3">
        <v>354705.35469999997</v>
      </c>
      <c r="F15" s="3">
        <v>293220.24142000003</v>
      </c>
      <c r="G15" s="3">
        <v>1568063.43676</v>
      </c>
      <c r="H15" s="3">
        <v>0</v>
      </c>
      <c r="J15" s="4">
        <f t="shared" si="0"/>
        <v>1568063.43676</v>
      </c>
      <c r="K15" s="4">
        <f t="shared" si="1"/>
        <v>0</v>
      </c>
    </row>
    <row r="16" spans="1:11" ht="15.75" thickBot="1" x14ac:dyDescent="0.3">
      <c r="A16" s="1" t="s">
        <v>61</v>
      </c>
      <c r="B16" s="2" t="s">
        <v>62</v>
      </c>
      <c r="C16" s="3">
        <v>13461.550929999999</v>
      </c>
      <c r="D16" s="3">
        <v>0</v>
      </c>
      <c r="E16" s="3">
        <v>1231.8459800000001</v>
      </c>
      <c r="F16" s="3">
        <v>718.71163999999999</v>
      </c>
      <c r="G16" s="3">
        <v>13974.68527</v>
      </c>
      <c r="H16" s="3">
        <v>0</v>
      </c>
      <c r="J16" s="4">
        <f t="shared" si="0"/>
        <v>13974.68527</v>
      </c>
      <c r="K16" s="4">
        <f t="shared" si="1"/>
        <v>0</v>
      </c>
    </row>
    <row r="17" spans="1:11" ht="15.75" thickBot="1" x14ac:dyDescent="0.3">
      <c r="A17" s="1" t="s">
        <v>63</v>
      </c>
      <c r="B17" s="2" t="s">
        <v>64</v>
      </c>
      <c r="C17" s="3">
        <v>103846.47393000001</v>
      </c>
      <c r="D17" s="3">
        <v>0</v>
      </c>
      <c r="E17" s="3">
        <v>54294.710810000004</v>
      </c>
      <c r="F17" s="3">
        <v>53223.960639999998</v>
      </c>
      <c r="G17" s="3">
        <v>104917.22409999999</v>
      </c>
      <c r="H17" s="3">
        <v>0</v>
      </c>
      <c r="J17" s="4">
        <f t="shared" si="0"/>
        <v>104917.22409999999</v>
      </c>
      <c r="K17" s="4">
        <f t="shared" si="1"/>
        <v>0</v>
      </c>
    </row>
    <row r="18" spans="1:11" ht="15.75" thickBot="1" x14ac:dyDescent="0.3">
      <c r="A18" s="1" t="s">
        <v>65</v>
      </c>
      <c r="B18" s="2" t="s">
        <v>66</v>
      </c>
      <c r="C18" s="3">
        <v>2540740.0494400002</v>
      </c>
      <c r="D18" s="3">
        <v>0</v>
      </c>
      <c r="E18" s="3">
        <v>404721.86660000001</v>
      </c>
      <c r="F18" s="3">
        <v>376506.23394999997</v>
      </c>
      <c r="G18" s="3">
        <v>2568955.6820900002</v>
      </c>
      <c r="H18" s="3">
        <v>0</v>
      </c>
      <c r="J18" s="4">
        <f t="shared" si="0"/>
        <v>2568955.6820900002</v>
      </c>
      <c r="K18" s="4">
        <f t="shared" si="1"/>
        <v>0</v>
      </c>
    </row>
    <row r="19" spans="1:11" ht="15.75" thickBot="1" x14ac:dyDescent="0.3">
      <c r="A19" s="1" t="s">
        <v>67</v>
      </c>
      <c r="B19" s="2" t="s">
        <v>68</v>
      </c>
      <c r="C19" s="3">
        <v>331206.37504000001</v>
      </c>
      <c r="D19" s="3">
        <v>0</v>
      </c>
      <c r="E19" s="3">
        <v>31774.529440000002</v>
      </c>
      <c r="F19" s="3">
        <v>21771.420340000001</v>
      </c>
      <c r="G19" s="3">
        <v>341209.48413999996</v>
      </c>
      <c r="H19" s="3">
        <v>0</v>
      </c>
      <c r="J19" s="4">
        <f t="shared" si="0"/>
        <v>341209.48414000002</v>
      </c>
      <c r="K19" s="4">
        <f t="shared" si="1"/>
        <v>0</v>
      </c>
    </row>
    <row r="20" spans="1:11" ht="15.75" thickBot="1" x14ac:dyDescent="0.3">
      <c r="A20" s="1" t="s">
        <v>69</v>
      </c>
      <c r="B20" s="2" t="s">
        <v>70</v>
      </c>
      <c r="C20" s="3">
        <v>2819489.4163500001</v>
      </c>
      <c r="D20" s="3">
        <v>0</v>
      </c>
      <c r="E20" s="3">
        <v>365251.89839999995</v>
      </c>
      <c r="F20" s="3">
        <v>296572.19500000001</v>
      </c>
      <c r="G20" s="3">
        <v>2888169.1197500001</v>
      </c>
      <c r="H20" s="3">
        <v>0</v>
      </c>
      <c r="J20" s="4">
        <f t="shared" si="0"/>
        <v>2888169.1197500001</v>
      </c>
      <c r="K20" s="4">
        <f t="shared" si="1"/>
        <v>0</v>
      </c>
    </row>
    <row r="21" spans="1:11" ht="15.75" thickBot="1" x14ac:dyDescent="0.3">
      <c r="A21" s="1" t="s">
        <v>71</v>
      </c>
      <c r="B21" s="2" t="s">
        <v>72</v>
      </c>
      <c r="C21" s="3">
        <v>53443.774319999997</v>
      </c>
      <c r="D21" s="3">
        <v>0</v>
      </c>
      <c r="E21" s="3">
        <v>7185.7360599999993</v>
      </c>
      <c r="F21" s="3">
        <v>1537.4120500000001</v>
      </c>
      <c r="G21" s="3">
        <v>59092.098330000001</v>
      </c>
      <c r="H21" s="3">
        <v>0</v>
      </c>
      <c r="J21" s="4">
        <f t="shared" si="0"/>
        <v>59092.098329999993</v>
      </c>
      <c r="K21" s="4">
        <f t="shared" si="1"/>
        <v>0</v>
      </c>
    </row>
    <row r="22" spans="1:11" ht="15.75" thickBot="1" x14ac:dyDescent="0.3">
      <c r="A22" s="1" t="s">
        <v>73</v>
      </c>
      <c r="B22" s="2" t="s">
        <v>74</v>
      </c>
      <c r="C22" s="3">
        <v>1261.9308799999999</v>
      </c>
      <c r="D22" s="3">
        <v>0</v>
      </c>
      <c r="E22" s="3">
        <v>5</v>
      </c>
      <c r="F22" s="3">
        <v>101.93088</v>
      </c>
      <c r="G22" s="3">
        <v>1165</v>
      </c>
      <c r="H22" s="3">
        <v>0</v>
      </c>
      <c r="J22" s="4">
        <f t="shared" si="0"/>
        <v>1165</v>
      </c>
      <c r="K22" s="4">
        <f t="shared" si="1"/>
        <v>0</v>
      </c>
    </row>
    <row r="23" spans="1:11" ht="15.75" thickBot="1" x14ac:dyDescent="0.3">
      <c r="A23" s="1" t="s">
        <v>75</v>
      </c>
      <c r="B23" s="2" t="s">
        <v>76</v>
      </c>
      <c r="C23" s="3">
        <v>0</v>
      </c>
      <c r="D23" s="3">
        <v>14102736.319660001</v>
      </c>
      <c r="E23" s="3">
        <v>0</v>
      </c>
      <c r="F23" s="3">
        <v>2195849.0370900002</v>
      </c>
      <c r="G23" s="3">
        <v>0</v>
      </c>
      <c r="H23" s="3">
        <v>16298585.35675</v>
      </c>
      <c r="J23" s="4">
        <f>+D23+F23-E23</f>
        <v>16298585.35675</v>
      </c>
      <c r="K23" s="4">
        <f>+H23-J23</f>
        <v>0</v>
      </c>
    </row>
    <row r="24" spans="1:11" ht="15.75" thickBot="1" x14ac:dyDescent="0.3">
      <c r="A24" s="1" t="s">
        <v>77</v>
      </c>
      <c r="B24" s="2" t="s">
        <v>78</v>
      </c>
      <c r="C24" s="3">
        <v>0</v>
      </c>
      <c r="D24" s="3">
        <v>5693617.0075200005</v>
      </c>
      <c r="E24" s="3">
        <v>0</v>
      </c>
      <c r="F24" s="3">
        <v>348631.67202999996</v>
      </c>
      <c r="G24" s="3">
        <v>0</v>
      </c>
      <c r="H24" s="3">
        <v>6042248.6795500005</v>
      </c>
      <c r="J24" s="4">
        <f>+D24+F24-E24</f>
        <v>6042248.6795500005</v>
      </c>
      <c r="K24" s="4">
        <f>+H24-J24</f>
        <v>0</v>
      </c>
    </row>
    <row r="26" spans="1:11" x14ac:dyDescent="0.25">
      <c r="G26" s="4"/>
      <c r="H26" s="4"/>
      <c r="I26" s="4"/>
    </row>
    <row r="29" spans="1:11" x14ac:dyDescent="0.25">
      <c r="E29">
        <v>1000</v>
      </c>
    </row>
  </sheetData>
  <pageMargins left="0.70866141732283472" right="0.70866141732283472" top="0.74803149606299213" bottom="0.74803149606299213" header="0.31496062992125984" footer="0.31496062992125984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Edo Analit del Activo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VERO</dc:creator>
  <cp:lastModifiedBy>UIPPE</cp:lastModifiedBy>
  <cp:lastPrinted>2024-04-30T20:07:27Z</cp:lastPrinted>
  <dcterms:created xsi:type="dcterms:W3CDTF">2018-04-20T00:49:47Z</dcterms:created>
  <dcterms:modified xsi:type="dcterms:W3CDTF">2024-04-30T20:07:30Z</dcterms:modified>
</cp:coreProperties>
</file>