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wnloads\CONTABLE\UIPPE\"/>
    </mc:Choice>
  </mc:AlternateContent>
  <xr:revisionPtr revIDLastSave="0" documentId="13_ncr:1_{17E9C189-1E80-4B01-8FCE-833469AC86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o Analit del Activo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1" i="1"/>
  <c r="E17" i="1"/>
  <c r="D17" i="1"/>
  <c r="E16" i="1"/>
  <c r="D16" i="1"/>
  <c r="F28" i="1" l="1"/>
  <c r="F30" i="1" l="1"/>
  <c r="G30" i="1" s="1"/>
  <c r="E28" i="1" l="1"/>
  <c r="D28" i="1"/>
  <c r="E27" i="1"/>
  <c r="D27" i="1"/>
  <c r="J1" i="2" l="1"/>
  <c r="K1" i="2" s="1"/>
  <c r="J2" i="2"/>
  <c r="K2" i="2" s="1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/>
  <c r="J11" i="2"/>
  <c r="K11" i="2" s="1"/>
  <c r="J12" i="2"/>
  <c r="K12" i="2" s="1"/>
  <c r="J13" i="2"/>
  <c r="K13" i="2" s="1"/>
  <c r="J14" i="2"/>
  <c r="K14" i="2"/>
  <c r="J15" i="2"/>
  <c r="K15" i="2" s="1"/>
  <c r="J16" i="2"/>
  <c r="K16" i="2" s="1"/>
  <c r="J17" i="2"/>
  <c r="K17" i="2" s="1"/>
  <c r="J18" i="2"/>
  <c r="K18" i="2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F16" i="1" l="1"/>
  <c r="G16" i="1" s="1"/>
  <c r="E25" i="1" l="1"/>
  <c r="D25" i="1"/>
  <c r="C17" i="1"/>
  <c r="F27" i="1"/>
  <c r="F25" i="1"/>
  <c r="F17" i="1"/>
  <c r="F15" i="1"/>
  <c r="C25" i="1"/>
  <c r="C15" i="1"/>
  <c r="G25" i="1" l="1"/>
  <c r="G15" i="1"/>
  <c r="G17" i="1"/>
  <c r="C13" i="1"/>
  <c r="F29" i="1"/>
  <c r="G29" i="1" s="1"/>
  <c r="F26" i="1"/>
  <c r="G26" i="1" s="1"/>
  <c r="F18" i="1"/>
  <c r="G18" i="1" s="1"/>
  <c r="E15" i="1"/>
  <c r="D15" i="1"/>
  <c r="C28" i="1"/>
  <c r="G28" i="1" s="1"/>
  <c r="C27" i="1"/>
  <c r="G27" i="1" s="1"/>
  <c r="C23" i="1" l="1"/>
  <c r="C35" i="1" s="1"/>
  <c r="G19" i="1"/>
  <c r="D23" i="1" l="1"/>
  <c r="E23" i="1"/>
  <c r="F23" i="1"/>
  <c r="G23" i="1"/>
  <c r="G13" i="1"/>
  <c r="F13" i="1"/>
  <c r="E13" i="1"/>
  <c r="D13" i="1"/>
  <c r="G35" i="1" l="1"/>
  <c r="F35" i="1"/>
  <c r="D35" i="1"/>
  <c r="E35" i="1"/>
</calcChain>
</file>

<file path=xl/sharedStrings.xml><?xml version="1.0" encoding="utf-8"?>
<sst xmlns="http://schemas.openxmlformats.org/spreadsheetml/2006/main" count="80" uniqueCount="80">
  <si>
    <t xml:space="preserve">Saldo Inicial </t>
  </si>
  <si>
    <t>Cargos del Período</t>
  </si>
  <si>
    <t>Abonos del Período</t>
  </si>
  <si>
    <t>Saldo Final</t>
  </si>
  <si>
    <t>4= (1+2-3)</t>
  </si>
  <si>
    <t>Variación del Período</t>
  </si>
  <si>
    <t>(4-1)</t>
  </si>
  <si>
    <t>Efectivo y Equivalentes</t>
  </si>
  <si>
    <t>Derechos a Recibir Efectivo o Equivalentes</t>
  </si>
  <si>
    <t xml:space="preserve">Derechos a Recibir Bienes o Servicios </t>
  </si>
  <si>
    <t>Inventarios</t>
  </si>
  <si>
    <t>Inversiones Financieras a Largo Plazo</t>
  </si>
  <si>
    <t>Derechos a Recibir Equivalentes o Efectivo a Largo Plazo</t>
  </si>
  <si>
    <t>Bienes Inmuebles, Infraestructura y Construcciones en Proceso</t>
  </si>
  <si>
    <t xml:space="preserve">Bienes Muebles </t>
  </si>
  <si>
    <t xml:space="preserve">Activos Intangibles 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</si>
  <si>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</si>
  <si>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</si>
  <si>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</si>
  <si>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</si>
  <si>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Activo</t>
  </si>
  <si>
    <t>Concepto</t>
  </si>
  <si>
    <t>ACTIVO</t>
  </si>
  <si>
    <t>Activo Circulante</t>
  </si>
  <si>
    <t>Almacenes</t>
  </si>
  <si>
    <t>Estimación por pérdida o Deterioro de Activos Circulantes</t>
  </si>
  <si>
    <t>Otros Activos Circulantes</t>
  </si>
  <si>
    <t>Activo no Circulante</t>
  </si>
  <si>
    <t>Estado Analítico del Activo</t>
  </si>
  <si>
    <t>(Miles de Pesos)</t>
  </si>
  <si>
    <t>Sector Central del Poder Ejecutivo del Estado Libre y Soberano de México</t>
  </si>
  <si>
    <t>1111</t>
  </si>
  <si>
    <t>Efectivo</t>
  </si>
  <si>
    <t>1112</t>
  </si>
  <si>
    <t>Bancos/Tesoreria</t>
  </si>
  <si>
    <t>1121</t>
  </si>
  <si>
    <t>Inversiones Financieras de Corto Plazo</t>
  </si>
  <si>
    <t>1122</t>
  </si>
  <si>
    <t>Cuentas por Cobrar a Corto Plazo</t>
  </si>
  <si>
    <t>1123</t>
  </si>
  <si>
    <t>Deudores Diversos por Cobrar a Corto Plazo</t>
  </si>
  <si>
    <t>1134</t>
  </si>
  <si>
    <t xml:space="preserve">Anticipo a Contratistas por Obras Publicas a Corto </t>
  </si>
  <si>
    <t>1212</t>
  </si>
  <si>
    <t>Titulos y Valores a Largo Plazo</t>
  </si>
  <si>
    <t>1213</t>
  </si>
  <si>
    <t>Fideicomisos, Mandatos y Contratos Analogos</t>
  </si>
  <si>
    <t>1214</t>
  </si>
  <si>
    <t>Participaciones y Aportaciones de Capital</t>
  </si>
  <si>
    <t>1231</t>
  </si>
  <si>
    <t>Terrenos</t>
  </si>
  <si>
    <t>1233</t>
  </si>
  <si>
    <t>Edificios no Habitacionales</t>
  </si>
  <si>
    <t>1234</t>
  </si>
  <si>
    <t>Infraestructura</t>
  </si>
  <si>
    <t>1235</t>
  </si>
  <si>
    <t xml:space="preserve">Construcciones en Proceso en Bienes de Dominio </t>
  </si>
  <si>
    <t>1236</t>
  </si>
  <si>
    <t>Construcciones en Proceso en Bienes Propios</t>
  </si>
  <si>
    <t>1241</t>
  </si>
  <si>
    <t>Mobiliario y Equipo de Administracion</t>
  </si>
  <si>
    <t>1242</t>
  </si>
  <si>
    <t>Mobiliario y Equipo Educacional y Recreativo</t>
  </si>
  <si>
    <t>1243</t>
  </si>
  <si>
    <t>Equipo e Instrumental Medico y de Laboratorio</t>
  </si>
  <si>
    <t>1244</t>
  </si>
  <si>
    <t>Vehiculos y Equipo de Transporte</t>
  </si>
  <si>
    <t>1245</t>
  </si>
  <si>
    <t>Equipo de Defensa y Seguridad</t>
  </si>
  <si>
    <t>1246</t>
  </si>
  <si>
    <t>Maquinaria, Otros Equipos y Herramientas</t>
  </si>
  <si>
    <t>1247</t>
  </si>
  <si>
    <t>Colecciones, Obras de Arte y Objetos Valiosos</t>
  </si>
  <si>
    <t>1248</t>
  </si>
  <si>
    <t>Activos Biologicos</t>
  </si>
  <si>
    <t>1261</t>
  </si>
  <si>
    <t>Depreciacion Acumulada de Bienes Inmuebles</t>
  </si>
  <si>
    <t>1263</t>
  </si>
  <si>
    <t>Depreciacion Acumulada de Bienes Muebles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</si>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</sst>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left" vertical="center" wrapText="1"/>
    </xf>
    <xf numFmtId="164" fontId="1" fillId="2" borderId="9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164" fontId="2" fillId="0" borderId="0" xfId="0" applyNumberFormat="1" applyFont="1" applyBorder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3" fillId="0" borderId="7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8" xfId="0" applyNumberFormat="1" applyFont="1" applyBorder="1"/>
    <xf numFmtId="0" fontId="2" fillId="0" borderId="7" xfId="0" applyFont="1" applyBorder="1"/>
    <xf numFmtId="164" fontId="3" fillId="0" borderId="0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49" fontId="2" fillId="0" borderId="0" xfId="0" applyNumberFormat="1" applyFont="1"/>
    <xf numFmtId="49" fontId="2" fillId="0" borderId="7" xfId="0" applyNumberFormat="1" applyFont="1" applyBorder="1"/>
    <xf numFmtId="164" fontId="3" fillId="0" borderId="0" xfId="0" applyNumberFormat="1" applyFont="1"/>
    <xf numFmtId="49" fontId="3" fillId="0" borderId="7" xfId="0" applyNumberFormat="1" applyFont="1" applyBorder="1"/>
    <xf numFmtId="164" fontId="3" fillId="0" borderId="0" xfId="0" applyNumberFormat="1" applyFont="1" applyBorder="1"/>
    <xf numFmtId="164" fontId="3" fillId="0" borderId="8" xfId="0" applyNumberFormat="1" applyFont="1" applyBorder="1"/>
    <xf numFmtId="49" fontId="3" fillId="0" borderId="7" xfId="0" applyNumberFormat="1" applyFont="1" applyBorder="1" applyAlignment="1">
      <alignment horizontal="left"/>
    </xf>
    <xf numFmtId="0" fontId="2" fillId="0" borderId="4" xfId="0" applyFont="1" applyBorder="1"/>
    <xf numFmtId="164" fontId="2" fillId="0" borderId="5" xfId="0" applyNumberFormat="1" applyFont="1" applyBorder="1"/>
    <xf numFmtId="164" fontId="2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36"/>
  <sheetViews>
    <sheetView showGridLines="0" tabSelected="1" zoomScaleNormal="100" workbookViewId="0">
      <selection activeCell="B4" sqref="B4:G4"/>
    </sheetView>
  </sheetViews>
  <sheetFormatPr baseColWidth="10" defaultRowHeight="12.75" x14ac:dyDescent="0.2"/>
  <cols>
    <col min="1" max="1" width="3.42578125" style="5" customWidth="1"/>
    <col min="2" max="2" width="57.140625" style="5" customWidth="1"/>
    <col min="3" max="3" width="17.42578125" style="11" bestFit="1" customWidth="1"/>
    <col min="4" max="4" width="25.28515625" style="11" bestFit="1" customWidth="1"/>
    <col min="5" max="5" width="19" style="11" bestFit="1" customWidth="1"/>
    <col min="6" max="6" width="24" style="11" bestFit="1" customWidth="1"/>
    <col min="7" max="7" width="20.7109375" style="11" customWidth="1"/>
    <col min="8" max="8" width="20.5703125" style="11" customWidth="1"/>
    <col min="9" max="16384" width="11.42578125" style="5"/>
  </cols>
  <sheetData>
    <row r="3" spans="1:8" x14ac:dyDescent="0.2">
      <c r="B3" s="6" t="s">
        <v>30</v>
      </c>
      <c r="C3" s="6"/>
      <c r="D3" s="6"/>
      <c r="E3" s="6"/>
      <c r="F3" s="6"/>
      <c r="G3" s="6"/>
      <c r="H3" s="7"/>
    </row>
    <row r="4" spans="1:8" x14ac:dyDescent="0.2">
      <c r="B4" s="8" t="s">
        <v>28</v>
      </c>
      <c r="C4" s="8"/>
      <c r="D4" s="8"/>
      <c r="E4" s="8"/>
      <c r="F4" s="8"/>
      <c r="G4" s="8"/>
      <c r="H4" s="9"/>
    </row>
    <row r="5" spans="1:8" x14ac:dyDescent="0.2">
      <c r="B5" s="10" t="s">
        <v>79</v>
      </c>
      <c r="C5" s="10"/>
      <c r="D5" s="10"/>
      <c r="E5" s="10"/>
      <c r="F5" s="10"/>
      <c r="G5" s="10"/>
    </row>
    <row r="6" spans="1:8" x14ac:dyDescent="0.2">
      <c r="B6" s="10" t="s">
        <v>29</v>
      </c>
      <c r="C6" s="10"/>
      <c r="D6" s="10"/>
      <c r="E6" s="10"/>
      <c r="F6" s="10"/>
      <c r="G6" s="10"/>
    </row>
    <row r="7" spans="1:8" ht="7.5" customHeight="1" thickBot="1" x14ac:dyDescent="0.25"/>
    <row r="8" spans="1:8" ht="25.5" x14ac:dyDescent="0.2">
      <c r="B8" s="12" t="s">
        <v>21</v>
      </c>
      <c r="C8" s="13" t="s">
        <v>0</v>
      </c>
      <c r="D8" s="13" t="s">
        <v>1</v>
      </c>
      <c r="E8" s="13" t="s">
        <v>2</v>
      </c>
      <c r="F8" s="13" t="s">
        <v>3</v>
      </c>
      <c r="G8" s="14" t="s">
        <v>5</v>
      </c>
      <c r="H8" s="15"/>
    </row>
    <row r="9" spans="1:8" ht="13.5" thickBot="1" x14ac:dyDescent="0.25">
      <c r="B9" s="16"/>
      <c r="C9" s="17">
        <v>1</v>
      </c>
      <c r="D9" s="17">
        <v>2</v>
      </c>
      <c r="E9" s="17">
        <v>3</v>
      </c>
      <c r="F9" s="18" t="s">
        <v>4</v>
      </c>
      <c r="G9" s="19" t="s">
        <v>6</v>
      </c>
    </row>
    <row r="10" spans="1:8" x14ac:dyDescent="0.2">
      <c r="B10" s="20"/>
      <c r="C10" s="21"/>
      <c r="D10" s="22"/>
      <c r="E10" s="22"/>
      <c r="F10" s="22"/>
      <c r="G10" s="23"/>
    </row>
    <row r="11" spans="1:8" x14ac:dyDescent="0.2">
      <c r="B11" s="24" t="s">
        <v>22</v>
      </c>
      <c r="C11" s="25"/>
      <c r="D11" s="9"/>
      <c r="E11" s="9"/>
      <c r="F11" s="9"/>
      <c r="G11" s="26"/>
    </row>
    <row r="12" spans="1:8" x14ac:dyDescent="0.2">
      <c r="B12" s="27"/>
      <c r="C12" s="25"/>
      <c r="D12" s="9"/>
      <c r="E12" s="9"/>
      <c r="F12" s="9"/>
      <c r="G12" s="26"/>
    </row>
    <row r="13" spans="1:8" x14ac:dyDescent="0.2">
      <c r="B13" s="24" t="s">
        <v>23</v>
      </c>
      <c r="C13" s="28">
        <f>SUM(C15:C21)</f>
        <v>28996153.781399999</v>
      </c>
      <c r="D13" s="28">
        <f>SUM(D15:D21)</f>
        <v>447443569.89980006</v>
      </c>
      <c r="E13" s="28">
        <f>SUM(E15:E21)</f>
        <v>447550331.53292</v>
      </c>
      <c r="F13" s="28">
        <f>SUM(F15:F21)</f>
        <v>28889392.148280002</v>
      </c>
      <c r="G13" s="29">
        <f>SUM(G15:G21)</f>
        <v>-106761.6331199985</v>
      </c>
    </row>
    <row r="14" spans="1:8" x14ac:dyDescent="0.2">
      <c r="B14" s="27"/>
      <c r="C14" s="25"/>
      <c r="D14" s="9"/>
      <c r="E14" s="9"/>
      <c r="F14" s="9"/>
      <c r="G14" s="26"/>
    </row>
    <row r="15" spans="1:8" x14ac:dyDescent="0.2">
      <c r="A15" s="30"/>
      <c r="B15" s="31" t="s">
        <v>7</v>
      </c>
      <c r="C15" s="9">
        <f>+Hoja1!C1+Hoja1!C2</f>
        <v>11939635.01362</v>
      </c>
      <c r="D15" s="9">
        <f>+Hoja1!E1+Hoja1!E2</f>
        <v>266918036.77914</v>
      </c>
      <c r="E15" s="9">
        <f>+Hoja1!F1+Hoja1!F2</f>
        <v>264641142.53349</v>
      </c>
      <c r="F15" s="9">
        <f>+Hoja1!G1+Hoja1!G2</f>
        <v>14216529.259270001</v>
      </c>
      <c r="G15" s="26">
        <f>+F15-C15</f>
        <v>2276894.2456500009</v>
      </c>
      <c r="H15" s="32"/>
    </row>
    <row r="16" spans="1:8" x14ac:dyDescent="0.2">
      <c r="A16" s="30"/>
      <c r="B16" s="31" t="s">
        <v>8</v>
      </c>
      <c r="C16" s="9">
        <v>16699844.5</v>
      </c>
      <c r="D16" s="9">
        <f>+Hoja1!E3+Hoja1!E4+Hoja1!E5</f>
        <v>180398062.11011001</v>
      </c>
      <c r="E16" s="9">
        <f>+Hoja1!F3+Hoja1!F4+Hoja1!F5</f>
        <v>182887137.03701001</v>
      </c>
      <c r="F16" s="9">
        <f>+C16+D16-E16</f>
        <v>14210769.573100001</v>
      </c>
      <c r="G16" s="26">
        <f t="shared" ref="G16:G18" si="0">+F16-C16</f>
        <v>-2489074.9268999994</v>
      </c>
      <c r="H16" s="32"/>
    </row>
    <row r="17" spans="1:8" x14ac:dyDescent="0.2">
      <c r="A17" s="30"/>
      <c r="B17" s="31" t="s">
        <v>9</v>
      </c>
      <c r="C17" s="9">
        <f>+Hoja1!C6</f>
        <v>356674.26777999999</v>
      </c>
      <c r="D17" s="9">
        <f>+Hoja1!E6</f>
        <v>127471.01054999999</v>
      </c>
      <c r="E17" s="9">
        <f>+Hoja1!F6</f>
        <v>22051.962420000003</v>
      </c>
      <c r="F17" s="9">
        <f>+Hoja1!G6</f>
        <v>462093.31591</v>
      </c>
      <c r="G17" s="26">
        <f t="shared" si="0"/>
        <v>105419.04813000001</v>
      </c>
      <c r="H17" s="32"/>
    </row>
    <row r="18" spans="1:8" x14ac:dyDescent="0.2">
      <c r="A18" s="30"/>
      <c r="B18" s="31" t="s">
        <v>10</v>
      </c>
      <c r="C18" s="9">
        <v>0</v>
      </c>
      <c r="D18" s="9">
        <v>0</v>
      </c>
      <c r="E18" s="9">
        <v>0</v>
      </c>
      <c r="F18" s="9">
        <f t="shared" ref="F18" si="1">+C18+D18-E18</f>
        <v>0</v>
      </c>
      <c r="G18" s="26">
        <f t="shared" si="0"/>
        <v>0</v>
      </c>
      <c r="H18" s="32"/>
    </row>
    <row r="19" spans="1:8" x14ac:dyDescent="0.2">
      <c r="A19" s="30"/>
      <c r="B19" s="31" t="s">
        <v>24</v>
      </c>
      <c r="C19" s="9">
        <v>0</v>
      </c>
      <c r="D19" s="9">
        <v>0</v>
      </c>
      <c r="E19" s="9">
        <v>0</v>
      </c>
      <c r="F19" s="9">
        <v>0</v>
      </c>
      <c r="G19" s="26">
        <f t="shared" ref="G19" si="2">+F19-C19</f>
        <v>0</v>
      </c>
      <c r="H19" s="32"/>
    </row>
    <row r="20" spans="1:8" x14ac:dyDescent="0.2">
      <c r="A20" s="30"/>
      <c r="B20" s="31" t="s">
        <v>25</v>
      </c>
      <c r="C20" s="9">
        <v>0</v>
      </c>
      <c r="D20" s="9">
        <v>0</v>
      </c>
      <c r="E20" s="9">
        <v>0</v>
      </c>
      <c r="F20" s="9">
        <v>0</v>
      </c>
      <c r="G20" s="26">
        <v>0</v>
      </c>
    </row>
    <row r="21" spans="1:8" x14ac:dyDescent="0.2">
      <c r="A21" s="30"/>
      <c r="B21" s="31" t="s">
        <v>26</v>
      </c>
      <c r="C21" s="9">
        <v>0</v>
      </c>
      <c r="D21" s="9">
        <v>0</v>
      </c>
      <c r="E21" s="9">
        <v>0</v>
      </c>
      <c r="F21" s="9">
        <v>0</v>
      </c>
      <c r="G21" s="26">
        <v>0</v>
      </c>
    </row>
    <row r="22" spans="1:8" x14ac:dyDescent="0.2">
      <c r="A22" s="30"/>
      <c r="B22" s="33"/>
      <c r="C22" s="34"/>
      <c r="D22" s="34"/>
      <c r="E22" s="34"/>
      <c r="F22" s="34"/>
      <c r="G22" s="35"/>
    </row>
    <row r="23" spans="1:8" x14ac:dyDescent="0.2">
      <c r="A23" s="30"/>
      <c r="B23" s="33" t="s">
        <v>27</v>
      </c>
      <c r="C23" s="34">
        <f>SUM(C25:C33)</f>
        <v>177933577.89522997</v>
      </c>
      <c r="D23" s="34">
        <f>SUM(D25:D33)</f>
        <v>10879872.38274</v>
      </c>
      <c r="E23" s="34">
        <f>SUM(E25:E33)</f>
        <v>10558773.73436</v>
      </c>
      <c r="F23" s="34">
        <f>SUM(F25:F33)</f>
        <v>178254676.54360998</v>
      </c>
      <c r="G23" s="35">
        <f>SUM(G25:G33)</f>
        <v>321098.6483800048</v>
      </c>
    </row>
    <row r="24" spans="1:8" x14ac:dyDescent="0.2">
      <c r="A24" s="30"/>
      <c r="B24" s="33"/>
      <c r="C24" s="34"/>
      <c r="D24" s="34"/>
      <c r="E24" s="34"/>
      <c r="F24" s="34"/>
      <c r="G24" s="35"/>
    </row>
    <row r="25" spans="1:8" x14ac:dyDescent="0.2">
      <c r="A25" s="30"/>
      <c r="B25" s="31" t="s">
        <v>11</v>
      </c>
      <c r="C25" s="9">
        <f>+Hoja1!C7+Hoja1!C8+Hoja1!C9</f>
        <v>5543837.0928399991</v>
      </c>
      <c r="D25" s="9">
        <f>+Hoja1!E8</f>
        <v>10347778.06356</v>
      </c>
      <c r="E25" s="9">
        <f>+Hoja1!F8</f>
        <v>10426661.6841</v>
      </c>
      <c r="F25" s="9">
        <f>+Hoja1!G7+Hoja1!G8+Hoja1!G9</f>
        <v>5464953.4722999996</v>
      </c>
      <c r="G25" s="26">
        <f t="shared" ref="G25:G33" si="3">+F25-C25</f>
        <v>-78883.620539999567</v>
      </c>
      <c r="H25" s="32"/>
    </row>
    <row r="26" spans="1:8" x14ac:dyDescent="0.2">
      <c r="A26" s="30"/>
      <c r="B26" s="31" t="s">
        <v>12</v>
      </c>
      <c r="C26" s="9">
        <v>0</v>
      </c>
      <c r="D26" s="9">
        <v>0</v>
      </c>
      <c r="E26" s="9">
        <v>0</v>
      </c>
      <c r="F26" s="9">
        <f t="shared" ref="F26:F29" si="4">+C26+D26-E26</f>
        <v>0</v>
      </c>
      <c r="G26" s="26">
        <f t="shared" si="3"/>
        <v>0</v>
      </c>
      <c r="H26" s="32"/>
    </row>
    <row r="27" spans="1:8" x14ac:dyDescent="0.2">
      <c r="A27" s="30"/>
      <c r="B27" s="31" t="s">
        <v>13</v>
      </c>
      <c r="C27" s="9">
        <f>+Hoja1!C10+Hoja1!C11+Hoja1!C12+Hoja1!C13+Hoja1!C14</f>
        <v>186822783.84807998</v>
      </c>
      <c r="D27" s="9">
        <f>+Hoja1!E10+Hoja1!E11+Hoja1!E12+Hoja1!E13+Hoja1!E14</f>
        <v>532094.31917999999</v>
      </c>
      <c r="E27" s="9">
        <f>+Hoja1!F10+Hoja1!F11+Hoja1!F12+Hoja1!F13+Hoja1!F14</f>
        <v>132112.05025999999</v>
      </c>
      <c r="F27" s="9">
        <f>+Hoja1!G10+Hoja1!G11+Hoja1!G12+Hoja1!G13+Hoja1!G14</f>
        <v>187222766.11699998</v>
      </c>
      <c r="G27" s="26">
        <f t="shared" si="3"/>
        <v>399982.26892000437</v>
      </c>
      <c r="H27" s="32"/>
    </row>
    <row r="28" spans="1:8" x14ac:dyDescent="0.2">
      <c r="A28" s="30"/>
      <c r="B28" s="31" t="s">
        <v>14</v>
      </c>
      <c r="C28" s="9">
        <f>+Hoja1!C15+Hoja1!C16+Hoja1!C17+Hoja1!C18+Hoja1!C19+Hoja1!C20+Hoja1!C21+Hoja1!C22</f>
        <v>7586107.4543100009</v>
      </c>
      <c r="D28" s="9">
        <f>+Hoja1!E15+Hoja1!E16+Hoja1!E17+Hoja1!E18+Hoja1!E19+Hoja1!E20+Hoja1!E21+Hoja1!E22</f>
        <v>0</v>
      </c>
      <c r="E28" s="9">
        <f>+Hoja1!F15+Hoja1!F16+Hoja1!F17+Hoja1!F18+Hoja1!F19+Hoja1!F20+Hoja1!F21+Hoja1!F22</f>
        <v>0</v>
      </c>
      <c r="F28" s="9">
        <f>+Hoja1!G15+Hoja1!G16+Hoja1!G17+Hoja1!G18+Hoja1!G19+Hoja1!G20+Hoja1!G21+Hoja1!G22</f>
        <v>7586107.4543100009</v>
      </c>
      <c r="G28" s="26">
        <f t="shared" si="3"/>
        <v>0</v>
      </c>
      <c r="H28" s="32"/>
    </row>
    <row r="29" spans="1:8" x14ac:dyDescent="0.2">
      <c r="A29" s="30"/>
      <c r="B29" s="31" t="s">
        <v>15</v>
      </c>
      <c r="C29" s="9">
        <v>0</v>
      </c>
      <c r="D29" s="9">
        <v>0</v>
      </c>
      <c r="E29" s="9">
        <v>0</v>
      </c>
      <c r="F29" s="9">
        <f t="shared" si="4"/>
        <v>0</v>
      </c>
      <c r="G29" s="26">
        <f t="shared" si="3"/>
        <v>0</v>
      </c>
      <c r="H29" s="32"/>
    </row>
    <row r="30" spans="1:8" x14ac:dyDescent="0.2">
      <c r="A30" s="30"/>
      <c r="B30" s="31" t="s">
        <v>16</v>
      </c>
      <c r="C30" s="9">
        <v>-22019150.5</v>
      </c>
      <c r="D30" s="9">
        <v>0</v>
      </c>
      <c r="E30" s="9">
        <v>0</v>
      </c>
      <c r="F30" s="9">
        <f>+C30-E30+D30</f>
        <v>-22019150.5</v>
      </c>
      <c r="G30" s="26">
        <f t="shared" si="3"/>
        <v>0</v>
      </c>
      <c r="H30" s="32"/>
    </row>
    <row r="31" spans="1:8" x14ac:dyDescent="0.2">
      <c r="A31" s="30"/>
      <c r="B31" s="31" t="s">
        <v>17</v>
      </c>
      <c r="C31" s="9">
        <v>0</v>
      </c>
      <c r="D31" s="9">
        <v>0</v>
      </c>
      <c r="E31" s="9">
        <v>0</v>
      </c>
      <c r="F31" s="9">
        <v>0</v>
      </c>
      <c r="G31" s="26">
        <f t="shared" si="3"/>
        <v>0</v>
      </c>
      <c r="H31" s="32"/>
    </row>
    <row r="32" spans="1:8" x14ac:dyDescent="0.2">
      <c r="A32" s="30"/>
      <c r="B32" s="31" t="s">
        <v>18</v>
      </c>
      <c r="C32" s="9">
        <v>0</v>
      </c>
      <c r="D32" s="9">
        <v>0</v>
      </c>
      <c r="E32" s="9">
        <v>0</v>
      </c>
      <c r="F32" s="9">
        <v>0</v>
      </c>
      <c r="G32" s="26">
        <f t="shared" si="3"/>
        <v>0</v>
      </c>
    </row>
    <row r="33" spans="1:7" x14ac:dyDescent="0.2">
      <c r="A33" s="30"/>
      <c r="B33" s="31" t="s">
        <v>19</v>
      </c>
      <c r="C33" s="9">
        <v>0</v>
      </c>
      <c r="D33" s="9">
        <v>0</v>
      </c>
      <c r="E33" s="9">
        <v>0</v>
      </c>
      <c r="F33" s="9">
        <v>0</v>
      </c>
      <c r="G33" s="26">
        <f t="shared" si="3"/>
        <v>0</v>
      </c>
    </row>
    <row r="34" spans="1:7" x14ac:dyDescent="0.2">
      <c r="B34" s="27"/>
      <c r="C34" s="9"/>
      <c r="D34" s="9"/>
      <c r="E34" s="9"/>
      <c r="F34" s="9"/>
      <c r="G34" s="26"/>
    </row>
    <row r="35" spans="1:7" x14ac:dyDescent="0.2">
      <c r="B35" s="36" t="s">
        <v>20</v>
      </c>
      <c r="C35" s="34">
        <f t="shared" ref="C35:E35" si="5">+C13+C23</f>
        <v>206929731.67662996</v>
      </c>
      <c r="D35" s="34">
        <f t="shared" si="5"/>
        <v>458323442.28254008</v>
      </c>
      <c r="E35" s="34">
        <f t="shared" si="5"/>
        <v>458109105.26727998</v>
      </c>
      <c r="F35" s="34">
        <f>+F13+F23</f>
        <v>207144068.69188997</v>
      </c>
      <c r="G35" s="35">
        <f>+G13+G23</f>
        <v>214337.0152600063</v>
      </c>
    </row>
    <row r="36" spans="1:7" ht="13.5" thickBot="1" x14ac:dyDescent="0.25">
      <c r="B36" s="37"/>
      <c r="C36" s="38"/>
      <c r="D36" s="38"/>
      <c r="E36" s="38"/>
      <c r="F36" s="38"/>
      <c r="G36" s="39"/>
    </row>
  </sheetData>
  <mergeCells count="5">
    <mergeCell ref="B8:B9"/>
    <mergeCell ref="B3:G3"/>
    <mergeCell ref="B4:G4"/>
    <mergeCell ref="B5:G5"/>
    <mergeCell ref="B6:G6"/>
  </mergeCells>
  <printOptions horizontalCentered="1"/>
  <pageMargins left="0.19685039370078741" right="0.19685039370078741" top="1.43" bottom="1.5" header="0.31496062992125984" footer="1.06"/>
  <pageSetup scale="80" orientation="landscape" r:id="rId1"/>
  <ignoredErrors>
    <ignoredError sqref="A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6"/>
  <sheetViews>
    <sheetView workbookViewId="0">
      <selection activeCell="G31" sqref="G31"/>
    </sheetView>
  </sheetViews>
  <sheetFormatPr baseColWidth="10" defaultRowHeight="15" x14ac:dyDescent="0.25"/>
  <cols>
    <col min="1" max="1" width="5" bestFit="1" customWidth="1"/>
    <col min="2" max="2" width="69.5703125" customWidth="1"/>
    <col min="3" max="4" width="16.42578125" bestFit="1" customWidth="1"/>
    <col min="5" max="6" width="18" bestFit="1" customWidth="1"/>
    <col min="7" max="8" width="16.42578125" bestFit="1" customWidth="1"/>
    <col min="9" max="9" width="12.7109375" bestFit="1" customWidth="1"/>
    <col min="10" max="10" width="16.42578125" bestFit="1" customWidth="1"/>
  </cols>
  <sheetData>
    <row r="1" spans="1:11" ht="15.75" thickBot="1" x14ac:dyDescent="0.3">
      <c r="A1" s="1" t="s">
        <v>31</v>
      </c>
      <c r="B1" s="2" t="s">
        <v>32</v>
      </c>
      <c r="C1" s="3">
        <v>16613.63308</v>
      </c>
      <c r="D1" s="3">
        <v>0</v>
      </c>
      <c r="E1" s="3">
        <v>16994971.104979999</v>
      </c>
      <c r="F1" s="3">
        <v>16994971.104979999</v>
      </c>
      <c r="G1" s="3">
        <v>16613.63308</v>
      </c>
      <c r="H1" s="3">
        <v>0</v>
      </c>
      <c r="J1" s="4">
        <f>+C1+E1-F1</f>
        <v>16613.633079998195</v>
      </c>
      <c r="K1" s="4">
        <f>+G1-J1</f>
        <v>1.8044374883174896E-9</v>
      </c>
    </row>
    <row r="2" spans="1:11" ht="15.75" thickBot="1" x14ac:dyDescent="0.3">
      <c r="A2" s="1" t="s">
        <v>33</v>
      </c>
      <c r="B2" s="2" t="s">
        <v>34</v>
      </c>
      <c r="C2" s="3">
        <v>11923021.38054</v>
      </c>
      <c r="D2" s="3">
        <v>0</v>
      </c>
      <c r="E2" s="3">
        <v>249923065.67416</v>
      </c>
      <c r="F2" s="3">
        <v>247646171.42851001</v>
      </c>
      <c r="G2" s="3">
        <v>14199915.626190001</v>
      </c>
      <c r="H2" s="3">
        <v>0</v>
      </c>
      <c r="J2" s="4">
        <f t="shared" ref="J2:J22" si="0">+C2+E2-F2</f>
        <v>14199915.626190007</v>
      </c>
      <c r="K2" s="4">
        <f t="shared" ref="K2:K22" si="1">+G2-J2</f>
        <v>0</v>
      </c>
    </row>
    <row r="3" spans="1:11" ht="15.75" thickBot="1" x14ac:dyDescent="0.3">
      <c r="A3" s="1" t="s">
        <v>35</v>
      </c>
      <c r="B3" s="2" t="s">
        <v>36</v>
      </c>
      <c r="C3" s="3">
        <v>10843736.39281</v>
      </c>
      <c r="D3" s="3">
        <v>0</v>
      </c>
      <c r="E3" s="3">
        <v>177351997.77838001</v>
      </c>
      <c r="F3" s="3">
        <v>177209847.85685</v>
      </c>
      <c r="G3" s="3">
        <v>10985886.314340001</v>
      </c>
      <c r="H3" s="3">
        <v>0</v>
      </c>
      <c r="J3" s="4">
        <f t="shared" si="0"/>
        <v>10985886.314339995</v>
      </c>
      <c r="K3" s="4">
        <f t="shared" si="1"/>
        <v>0</v>
      </c>
    </row>
    <row r="4" spans="1:11" ht="15.75" thickBot="1" x14ac:dyDescent="0.3">
      <c r="A4" s="1" t="s">
        <v>37</v>
      </c>
      <c r="B4" s="2" t="s">
        <v>38</v>
      </c>
      <c r="C4" s="3">
        <v>176657.69066999998</v>
      </c>
      <c r="D4" s="3">
        <v>0</v>
      </c>
      <c r="E4" s="3">
        <v>53113.46643</v>
      </c>
      <c r="F4" s="3">
        <v>65110.525860000002</v>
      </c>
      <c r="G4" s="3">
        <v>164660.63124000002</v>
      </c>
      <c r="H4" s="3">
        <v>0</v>
      </c>
      <c r="J4" s="4">
        <f t="shared" si="0"/>
        <v>164660.63123999999</v>
      </c>
      <c r="K4" s="4">
        <f t="shared" si="1"/>
        <v>0</v>
      </c>
    </row>
    <row r="5" spans="1:11" ht="15.75" thickBot="1" x14ac:dyDescent="0.3">
      <c r="A5" s="1" t="s">
        <v>39</v>
      </c>
      <c r="B5" s="2" t="s">
        <v>40</v>
      </c>
      <c r="C5" s="3">
        <v>5679450.3861199999</v>
      </c>
      <c r="D5" s="3">
        <v>0</v>
      </c>
      <c r="E5" s="3">
        <v>2992950.8653000002</v>
      </c>
      <c r="F5" s="3">
        <v>5612178.6543000005</v>
      </c>
      <c r="G5" s="3">
        <v>3060222.59712</v>
      </c>
      <c r="H5" s="3">
        <v>0</v>
      </c>
      <c r="J5" s="4">
        <f t="shared" si="0"/>
        <v>3060222.59712</v>
      </c>
      <c r="K5" s="4">
        <f t="shared" si="1"/>
        <v>0</v>
      </c>
    </row>
    <row r="6" spans="1:11" ht="15.75" thickBot="1" x14ac:dyDescent="0.3">
      <c r="A6" s="1" t="s">
        <v>41</v>
      </c>
      <c r="B6" s="2" t="s">
        <v>42</v>
      </c>
      <c r="C6" s="3">
        <v>356674.26777999999</v>
      </c>
      <c r="D6" s="3">
        <v>0</v>
      </c>
      <c r="E6" s="3">
        <v>127471.01054999999</v>
      </c>
      <c r="F6" s="3">
        <v>22051.962420000003</v>
      </c>
      <c r="G6" s="3">
        <v>462093.31591</v>
      </c>
      <c r="H6" s="3">
        <v>0</v>
      </c>
      <c r="J6" s="4">
        <f t="shared" si="0"/>
        <v>462093.31591</v>
      </c>
      <c r="K6" s="4">
        <f t="shared" si="1"/>
        <v>0</v>
      </c>
    </row>
    <row r="7" spans="1:11" ht="15.75" thickBot="1" x14ac:dyDescent="0.3">
      <c r="A7" s="1" t="s">
        <v>43</v>
      </c>
      <c r="B7" s="2" t="s">
        <v>44</v>
      </c>
      <c r="C7" s="3">
        <v>2000</v>
      </c>
      <c r="D7" s="3">
        <v>0</v>
      </c>
      <c r="E7" s="3">
        <v>0</v>
      </c>
      <c r="F7" s="3">
        <v>0</v>
      </c>
      <c r="G7" s="3">
        <v>2000</v>
      </c>
      <c r="H7" s="3">
        <v>0</v>
      </c>
      <c r="J7" s="4">
        <f t="shared" si="0"/>
        <v>2000</v>
      </c>
      <c r="K7" s="4">
        <f t="shared" si="1"/>
        <v>0</v>
      </c>
    </row>
    <row r="8" spans="1:11" ht="15.75" thickBot="1" x14ac:dyDescent="0.3">
      <c r="A8" s="1" t="s">
        <v>45</v>
      </c>
      <c r="B8" s="2" t="s">
        <v>46</v>
      </c>
      <c r="C8" s="3">
        <v>4644619.2065699995</v>
      </c>
      <c r="D8" s="3">
        <v>0</v>
      </c>
      <c r="E8" s="3">
        <v>10347778.06356</v>
      </c>
      <c r="F8" s="3">
        <v>10426661.6841</v>
      </c>
      <c r="G8" s="3">
        <v>4565735.5860299999</v>
      </c>
      <c r="H8" s="3">
        <v>0</v>
      </c>
      <c r="J8" s="4">
        <f t="shared" si="0"/>
        <v>4565735.586029999</v>
      </c>
      <c r="K8" s="4">
        <f t="shared" si="1"/>
        <v>0</v>
      </c>
    </row>
    <row r="9" spans="1:11" ht="15.75" thickBot="1" x14ac:dyDescent="0.3">
      <c r="A9" s="1" t="s">
        <v>47</v>
      </c>
      <c r="B9" s="2" t="s">
        <v>48</v>
      </c>
      <c r="C9" s="3">
        <v>897217.88627000002</v>
      </c>
      <c r="D9" s="3">
        <v>0</v>
      </c>
      <c r="E9" s="3">
        <v>0</v>
      </c>
      <c r="F9" s="3">
        <v>0</v>
      </c>
      <c r="G9" s="3">
        <v>897217.88627000002</v>
      </c>
      <c r="H9" s="3">
        <v>0</v>
      </c>
      <c r="J9" s="4">
        <f t="shared" si="0"/>
        <v>897217.88627000002</v>
      </c>
      <c r="K9" s="4">
        <f t="shared" si="1"/>
        <v>0</v>
      </c>
    </row>
    <row r="10" spans="1:11" ht="15.75" thickBot="1" x14ac:dyDescent="0.3">
      <c r="A10" s="1" t="s">
        <v>49</v>
      </c>
      <c r="B10" s="2" t="s">
        <v>50</v>
      </c>
      <c r="C10" s="3">
        <v>68251507.013209999</v>
      </c>
      <c r="D10" s="3">
        <v>0</v>
      </c>
      <c r="E10" s="3">
        <v>0</v>
      </c>
      <c r="F10" s="3">
        <v>0</v>
      </c>
      <c r="G10" s="3">
        <v>68251507.013209999</v>
      </c>
      <c r="H10" s="3">
        <v>0</v>
      </c>
      <c r="J10" s="4">
        <f t="shared" si="0"/>
        <v>68251507.013209999</v>
      </c>
      <c r="K10" s="4">
        <f t="shared" si="1"/>
        <v>0</v>
      </c>
    </row>
    <row r="11" spans="1:11" ht="15.75" thickBot="1" x14ac:dyDescent="0.3">
      <c r="A11" s="1" t="s">
        <v>51</v>
      </c>
      <c r="B11" s="2" t="s">
        <v>52</v>
      </c>
      <c r="C11" s="3">
        <v>109792451.85478999</v>
      </c>
      <c r="D11" s="3">
        <v>0</v>
      </c>
      <c r="E11" s="3">
        <v>0</v>
      </c>
      <c r="F11" s="3">
        <v>0</v>
      </c>
      <c r="G11" s="3">
        <v>109792451.85478999</v>
      </c>
      <c r="H11" s="3">
        <v>0</v>
      </c>
      <c r="J11" s="4">
        <f t="shared" si="0"/>
        <v>109792451.85478999</v>
      </c>
      <c r="K11" s="4">
        <f t="shared" si="1"/>
        <v>0</v>
      </c>
    </row>
    <row r="12" spans="1:11" ht="15.75" thickBot="1" x14ac:dyDescent="0.3">
      <c r="A12" s="1" t="s">
        <v>53</v>
      </c>
      <c r="B12" s="2" t="s">
        <v>54</v>
      </c>
      <c r="C12" s="3">
        <v>5950647.5217700005</v>
      </c>
      <c r="D12" s="3">
        <v>0</v>
      </c>
      <c r="E12" s="3">
        <v>0</v>
      </c>
      <c r="F12" s="3">
        <v>0</v>
      </c>
      <c r="G12" s="3">
        <v>5950647.5217700005</v>
      </c>
      <c r="H12" s="3">
        <v>0</v>
      </c>
      <c r="J12" s="4">
        <f t="shared" si="0"/>
        <v>5950647.5217700005</v>
      </c>
      <c r="K12" s="4">
        <f t="shared" si="1"/>
        <v>0</v>
      </c>
    </row>
    <row r="13" spans="1:11" ht="15.75" thickBot="1" x14ac:dyDescent="0.3">
      <c r="A13" s="1" t="s">
        <v>55</v>
      </c>
      <c r="B13" s="2" t="s">
        <v>56</v>
      </c>
      <c r="C13" s="3">
        <v>2803692.9300199999</v>
      </c>
      <c r="D13" s="3">
        <v>0</v>
      </c>
      <c r="E13" s="3">
        <v>484603.53792000003</v>
      </c>
      <c r="F13" s="3">
        <v>99131.369340000005</v>
      </c>
      <c r="G13" s="3">
        <v>3189165.0985999997</v>
      </c>
      <c r="H13" s="3">
        <v>0</v>
      </c>
      <c r="J13" s="4">
        <f t="shared" si="0"/>
        <v>3189165.0985999997</v>
      </c>
      <c r="K13" s="4">
        <f t="shared" si="1"/>
        <v>0</v>
      </c>
    </row>
    <row r="14" spans="1:11" ht="15.75" thickBot="1" x14ac:dyDescent="0.3">
      <c r="A14" s="1" t="s">
        <v>57</v>
      </c>
      <c r="B14" s="2" t="s">
        <v>58</v>
      </c>
      <c r="C14" s="3">
        <v>24484.528289999998</v>
      </c>
      <c r="D14" s="3">
        <v>0</v>
      </c>
      <c r="E14" s="3">
        <v>47490.781259999996</v>
      </c>
      <c r="F14" s="3">
        <v>32980.680919999999</v>
      </c>
      <c r="G14" s="3">
        <v>38994.628629999999</v>
      </c>
      <c r="H14" s="3">
        <v>0</v>
      </c>
      <c r="J14" s="4">
        <f t="shared" si="0"/>
        <v>38994.628629999992</v>
      </c>
      <c r="K14" s="4">
        <f t="shared" si="1"/>
        <v>0</v>
      </c>
    </row>
    <row r="15" spans="1:11" ht="15.75" thickBot="1" x14ac:dyDescent="0.3">
      <c r="A15" s="1" t="s">
        <v>59</v>
      </c>
      <c r="B15" s="2" t="s">
        <v>60</v>
      </c>
      <c r="C15" s="3">
        <v>1567511.2162200001</v>
      </c>
      <c r="D15" s="3">
        <v>0</v>
      </c>
      <c r="E15" s="3">
        <v>0</v>
      </c>
      <c r="F15" s="3">
        <v>0</v>
      </c>
      <c r="G15" s="3">
        <v>1567511.2162200001</v>
      </c>
      <c r="H15" s="3">
        <v>0</v>
      </c>
      <c r="J15" s="4">
        <f t="shared" si="0"/>
        <v>1567511.2162200001</v>
      </c>
      <c r="K15" s="4">
        <f t="shared" si="1"/>
        <v>0</v>
      </c>
    </row>
    <row r="16" spans="1:11" ht="15.75" thickBot="1" x14ac:dyDescent="0.3">
      <c r="A16" s="1" t="s">
        <v>61</v>
      </c>
      <c r="B16" s="2" t="s">
        <v>62</v>
      </c>
      <c r="C16" s="3">
        <v>13974.24619</v>
      </c>
      <c r="D16" s="3">
        <v>0</v>
      </c>
      <c r="E16" s="3">
        <v>0</v>
      </c>
      <c r="F16" s="3">
        <v>0</v>
      </c>
      <c r="G16" s="3">
        <v>13974.24619</v>
      </c>
      <c r="H16" s="3">
        <v>0</v>
      </c>
      <c r="J16" s="4">
        <f t="shared" si="0"/>
        <v>13974.24619</v>
      </c>
      <c r="K16" s="4">
        <f t="shared" si="1"/>
        <v>0</v>
      </c>
    </row>
    <row r="17" spans="1:11" ht="15.75" thickBot="1" x14ac:dyDescent="0.3">
      <c r="A17" s="1" t="s">
        <v>63</v>
      </c>
      <c r="B17" s="2" t="s">
        <v>64</v>
      </c>
      <c r="C17" s="3">
        <v>106951.72170000001</v>
      </c>
      <c r="D17" s="3">
        <v>0</v>
      </c>
      <c r="E17" s="3">
        <v>0</v>
      </c>
      <c r="F17" s="3">
        <v>0</v>
      </c>
      <c r="G17" s="3">
        <v>106951.72170000001</v>
      </c>
      <c r="H17" s="3">
        <v>0</v>
      </c>
      <c r="J17" s="4">
        <f t="shared" si="0"/>
        <v>106951.72170000001</v>
      </c>
      <c r="K17" s="4">
        <f t="shared" si="1"/>
        <v>0</v>
      </c>
    </row>
    <row r="18" spans="1:11" ht="15.75" thickBot="1" x14ac:dyDescent="0.3">
      <c r="A18" s="1" t="s">
        <v>65</v>
      </c>
      <c r="B18" s="2" t="s">
        <v>66</v>
      </c>
      <c r="C18" s="3">
        <v>2609802.8111799997</v>
      </c>
      <c r="D18" s="3">
        <v>0</v>
      </c>
      <c r="E18" s="3">
        <v>0</v>
      </c>
      <c r="F18" s="3">
        <v>0</v>
      </c>
      <c r="G18" s="3">
        <v>2609802.8111799997</v>
      </c>
      <c r="H18" s="3">
        <v>0</v>
      </c>
      <c r="J18" s="4">
        <f t="shared" si="0"/>
        <v>2609802.8111799997</v>
      </c>
      <c r="K18" s="4">
        <f t="shared" si="1"/>
        <v>0</v>
      </c>
    </row>
    <row r="19" spans="1:11" ht="15.75" thickBot="1" x14ac:dyDescent="0.3">
      <c r="A19" s="1" t="s">
        <v>67</v>
      </c>
      <c r="B19" s="2" t="s">
        <v>68</v>
      </c>
      <c r="C19" s="3">
        <v>341148.77169999998</v>
      </c>
      <c r="D19" s="3">
        <v>0</v>
      </c>
      <c r="E19" s="3">
        <v>0</v>
      </c>
      <c r="F19" s="3">
        <v>0</v>
      </c>
      <c r="G19" s="3">
        <v>341148.77169999998</v>
      </c>
      <c r="H19" s="3">
        <v>0</v>
      </c>
      <c r="J19" s="4">
        <f t="shared" si="0"/>
        <v>341148.77169999998</v>
      </c>
      <c r="K19" s="4">
        <f t="shared" si="1"/>
        <v>0</v>
      </c>
    </row>
    <row r="20" spans="1:11" ht="15.75" thickBot="1" x14ac:dyDescent="0.3">
      <c r="A20" s="1" t="s">
        <v>69</v>
      </c>
      <c r="B20" s="2" t="s">
        <v>70</v>
      </c>
      <c r="C20" s="3">
        <v>2880331.0489899996</v>
      </c>
      <c r="D20" s="3">
        <v>0</v>
      </c>
      <c r="E20" s="3">
        <v>0</v>
      </c>
      <c r="F20" s="3">
        <v>0</v>
      </c>
      <c r="G20" s="3">
        <v>2880331.0489899996</v>
      </c>
      <c r="H20" s="3">
        <v>0</v>
      </c>
      <c r="J20" s="4">
        <f t="shared" si="0"/>
        <v>2880331.0489899996</v>
      </c>
      <c r="K20" s="4">
        <f t="shared" si="1"/>
        <v>0</v>
      </c>
    </row>
    <row r="21" spans="1:11" ht="15.75" thickBot="1" x14ac:dyDescent="0.3">
      <c r="A21" s="1" t="s">
        <v>71</v>
      </c>
      <c r="B21" s="2" t="s">
        <v>72</v>
      </c>
      <c r="C21" s="3">
        <v>65222.638330000002</v>
      </c>
      <c r="D21" s="3">
        <v>0</v>
      </c>
      <c r="E21" s="3">
        <v>0</v>
      </c>
      <c r="F21" s="3">
        <v>0</v>
      </c>
      <c r="G21" s="3">
        <v>65222.638330000002</v>
      </c>
      <c r="H21" s="3">
        <v>0</v>
      </c>
      <c r="J21" s="4">
        <f t="shared" si="0"/>
        <v>65222.638330000002</v>
      </c>
      <c r="K21" s="4">
        <f t="shared" si="1"/>
        <v>0</v>
      </c>
    </row>
    <row r="22" spans="1:11" ht="15.75" thickBot="1" x14ac:dyDescent="0.3">
      <c r="A22" s="1" t="s">
        <v>73</v>
      </c>
      <c r="B22" s="2" t="s">
        <v>74</v>
      </c>
      <c r="C22" s="3">
        <v>1165</v>
      </c>
      <c r="D22" s="3">
        <v>0</v>
      </c>
      <c r="E22" s="3">
        <v>0</v>
      </c>
      <c r="F22" s="3">
        <v>0</v>
      </c>
      <c r="G22" s="3">
        <v>1165</v>
      </c>
      <c r="H22" s="3">
        <v>0</v>
      </c>
      <c r="J22" s="4">
        <f t="shared" si="0"/>
        <v>1165</v>
      </c>
      <c r="K22" s="4">
        <f t="shared" si="1"/>
        <v>0</v>
      </c>
    </row>
    <row r="23" spans="1:11" ht="15.75" thickBot="1" x14ac:dyDescent="0.3">
      <c r="A23" s="1" t="s">
        <v>75</v>
      </c>
      <c r="B23" s="2" t="s">
        <v>76</v>
      </c>
      <c r="C23" s="3">
        <v>0</v>
      </c>
      <c r="D23" s="3">
        <v>16298585.35675</v>
      </c>
      <c r="E23" s="3">
        <v>0</v>
      </c>
      <c r="F23" s="3">
        <v>0</v>
      </c>
      <c r="G23" s="3">
        <v>0</v>
      </c>
      <c r="H23" s="3">
        <v>16298585.35675</v>
      </c>
      <c r="J23" s="4">
        <f>+D23+F23-E23</f>
        <v>16298585.35675</v>
      </c>
      <c r="K23" s="4">
        <f>+H23-J23</f>
        <v>0</v>
      </c>
    </row>
    <row r="24" spans="1:11" ht="15.75" thickBot="1" x14ac:dyDescent="0.3">
      <c r="A24" s="1" t="s">
        <v>77</v>
      </c>
      <c r="B24" s="2" t="s">
        <v>78</v>
      </c>
      <c r="C24" s="3">
        <v>0</v>
      </c>
      <c r="D24" s="3">
        <v>5720565.1551700002</v>
      </c>
      <c r="E24" s="3">
        <v>0</v>
      </c>
      <c r="F24" s="3">
        <v>0</v>
      </c>
      <c r="G24" s="3">
        <v>0</v>
      </c>
      <c r="H24" s="3">
        <v>5720565.1551700002</v>
      </c>
      <c r="J24" s="4">
        <f>+D24+F24-E24</f>
        <v>5720565.1551700002</v>
      </c>
      <c r="K24" s="4">
        <f>+H24-J24</f>
        <v>0</v>
      </c>
    </row>
    <row r="26" spans="1:11" x14ac:dyDescent="0.25">
      <c r="G26" s="4"/>
      <c r="H26" s="4"/>
      <c r="I26" s="4"/>
    </row>
  </sheetData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Edo Analit del Activo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VERO</dc:creator>
  <cp:lastModifiedBy>UIPPE</cp:lastModifiedBy>
  <cp:lastPrinted>2025-01-31T23:10:32Z</cp:lastPrinted>
  <dcterms:created xsi:type="dcterms:W3CDTF">2018-04-20T00:49:47Z</dcterms:created>
  <dcterms:modified xsi:type="dcterms:W3CDTF">2025-01-31T23:10:39Z</dcterms:modified>
</cp:coreProperties>
</file>