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2T2017" sheetId="1" r:id="rId1"/>
  </sheets>
  <definedNames>
    <definedName name="_xlnm.Print_Titles" localSheetId="0">'RECURSOS CONCURRENTES 2T2017'!$1:$7</definedName>
  </definedNames>
  <calcPr calcId="152511"/>
</workbook>
</file>

<file path=xl/calcChain.xml><?xml version="1.0" encoding="utf-8"?>
<calcChain xmlns="http://schemas.openxmlformats.org/spreadsheetml/2006/main">
  <c r="J55" i="1" l="1"/>
  <c r="J54" i="1" l="1"/>
  <c r="J53" i="1" l="1"/>
  <c r="J51" i="1" l="1"/>
  <c r="J50" i="1"/>
  <c r="J49" i="1"/>
  <c r="J48" i="1"/>
  <c r="J47" i="1"/>
  <c r="J46" i="1"/>
  <c r="J45" i="1"/>
  <c r="J44" i="1"/>
  <c r="J42" i="1" l="1"/>
  <c r="J41" i="1"/>
  <c r="J40" i="1"/>
  <c r="J39" i="1" l="1"/>
  <c r="J37" i="1"/>
  <c r="J36" i="1"/>
  <c r="J34" i="1"/>
  <c r="J32" i="1"/>
  <c r="J31" i="1"/>
  <c r="J29" i="1"/>
  <c r="J28" i="1"/>
  <c r="J27" i="1"/>
  <c r="J26" i="1"/>
  <c r="J25" i="1"/>
  <c r="J24" i="1"/>
  <c r="J23" i="1"/>
  <c r="E22" i="1"/>
  <c r="C22" i="1"/>
  <c r="E21" i="1"/>
  <c r="C21" i="1"/>
  <c r="E20" i="1"/>
  <c r="J20" i="1" s="1"/>
  <c r="J19" i="1"/>
  <c r="J18" i="1"/>
  <c r="J16" i="1"/>
  <c r="J15" i="1"/>
  <c r="J14" i="1"/>
  <c r="J13" i="1"/>
  <c r="J11" i="1"/>
  <c r="J9" i="1"/>
  <c r="J8" i="1"/>
  <c r="J21" i="1" l="1"/>
  <c r="J22" i="1"/>
</calcChain>
</file>

<file path=xl/sharedStrings.xml><?xml version="1.0" encoding="utf-8"?>
<sst xmlns="http://schemas.openxmlformats.org/spreadsheetml/2006/main" count="196" uniqueCount="142">
  <si>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</si>
  <si>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</si>
  <si>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</si>
  <si>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</si>
  <si>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</si>
  <si>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</si>
  <si>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</si>
  <si>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</si>
  <si>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</si>
  <si>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</si>
  <si>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</si>
  <si>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</si>
  <si>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</si>
  <si>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</si>
  <si>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</si>
  <si>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</si>
  <si>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</si>
  <si>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</si>
  <si>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</si>
  <si>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2do del año 2017)</t>
  </si>
  <si>
    <t>Educacion Superior Universitaria</t>
  </si>
  <si>
    <t>Secretaria de Educación Publica-Subsecretaria de Educacion Media Superior y Superior</t>
  </si>
  <si>
    <t>Gobierno del Estado de México-Secretaria de Educación</t>
  </si>
  <si>
    <t>Convenio de Coordinación para la Creación, Operación y Apoyo Financiero.</t>
  </si>
  <si>
    <t>Secretaría de Educación Pública  Tecnológico Nacional de México.</t>
  </si>
  <si>
    <t>Secretaría de Educación Gobierno del Estado de México.</t>
  </si>
  <si>
    <t>Subsidios Federales para Organismos Descentralizados (Gasto corriente)</t>
  </si>
  <si>
    <t>Secretaría de Educación Pública</t>
  </si>
  <si>
    <t xml:space="preserve">U006 Subsidios Federales para Organismos Descentralizados Estatales </t>
  </si>
  <si>
    <t>Subsidios Federales para Organismos Descentralizados Estatales</t>
  </si>
  <si>
    <t>Secretaría de Educación</t>
  </si>
  <si>
    <t>Tecnológico de Estudios Superiores de Cuautitlán Izcalli</t>
  </si>
  <si>
    <t>Convenio de Coordinación para la creación, operación y apoyo financiero del Tecnológico de Estudios Superiores de Huixquilucan</t>
  </si>
  <si>
    <t>Secretaría de Educación Pública, Gobierno del Estado de México, Secretaría de Educación.</t>
  </si>
  <si>
    <t>Gobierno del Estado de México, Secretaría de Educación</t>
  </si>
  <si>
    <t>Tecnológico de Estudios Superiores de Huixquilucan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</si>
  <si>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</si>
  <si>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</si>
  <si>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Secretaría de Educación del Estado de México - CECYTEM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</si>
  <si>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</si>
  <si>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</si>
  <si>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</si>
  <si>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Subsidios Federales Para Organismos Decentralizados - Universidad Estatal del Valle de Toluca</t>
  </si>
  <si>
    <t>Secretaria de Educación Pública</t>
  </si>
  <si>
    <t>Secretaria de Educación</t>
  </si>
  <si>
    <t>Universidad Estatal del Valle de Toluca.</t>
  </si>
  <si>
    <t>Subsidios Federales para Organismos Descentralizados Estatales (Educación Superior Tecnológica)</t>
  </si>
  <si>
    <t>Secretaría de Educación Pública, Subsecretaría de Educación Media Superior y Superior</t>
  </si>
  <si>
    <t>1,096,637.00</t>
  </si>
  <si>
    <t>Secretaría de Educación Gobierno del Estado de México</t>
  </si>
  <si>
    <t>2,066,234.00</t>
  </si>
  <si>
    <t>0.00</t>
  </si>
  <si>
    <t>3,162,871.00</t>
  </si>
  <si>
    <t>Subsidios Federales para organismos descentralizados Estatales/Tecnologico de Estudios Superiores de Villa Guerrero</t>
  </si>
  <si>
    <t>SecretarÍa de Educación Pública Subsecretaría de Educacón Superior</t>
  </si>
  <si>
    <t>SecretarÍa de Educación</t>
  </si>
  <si>
    <t>Subsidio federal para organismos descentralizados estatales</t>
  </si>
  <si>
    <t>Secretaria de Educación Pública, Subsecretarïa de Educación Media Superior y Superior</t>
  </si>
  <si>
    <t>Secretaría de Educación y Gobiuerno del Estado de México</t>
  </si>
  <si>
    <t>Universidad Politécnica de Atlacomulco</t>
  </si>
  <si>
    <t>Subsidio Federal para Organismos Descentralizados Estatales - Universidad Tecnológica de Tecámac</t>
  </si>
  <si>
    <t>Secretaría de Educación del Estado de Mexico</t>
  </si>
  <si>
    <t>Convenio de Coordinación para la creación, operación y apoyo Financiero de las Universidades Tecnologicas</t>
  </si>
  <si>
    <t>Secretaria de Educación Pública / Coordinación General  de Universidades Tecnologicas y Politecnicas</t>
  </si>
  <si>
    <t>Convenio de coordinación que para la creación, operación y apoyo financiero del Tecnológico de Estudios Superiores de Valle de Bravo celebran, la Secretaría de Educación Pública y el Gobierno del Estado Libre y Soberano de México.</t>
  </si>
  <si>
    <t>Secretaría de Educación Pública Subsecretaria de Educación Superior</t>
  </si>
  <si>
    <t>Secretaría de Educación, Gobierno del Estado de México</t>
  </si>
  <si>
    <t>Tecnológico de Estudios Superiores de Valle de Bravo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</si>
  <si>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</si>
  <si>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</si>
  <si>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</si>
  <si>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>Secretaría de Educación Pública, Coordinación General de Universidades Tecnológicas</t>
  </si>
  <si>
    <t>Universidad Tecnológica Fidel Velázquez</t>
  </si>
  <si>
    <t>Convenio de Apoyo Financiero                        Universidad Pólitecnica del Valle de México.</t>
  </si>
  <si>
    <t>Secretaría de Educación Pública del Gobierno del Estado de México</t>
  </si>
  <si>
    <t>Tecnológico de Estudios Superiores de Chimalhuacán</t>
  </si>
  <si>
    <t>Convenio de Coordinación para el desarrollo de la Educación Media Superior y Superior en el Estado de México</t>
  </si>
  <si>
    <t>Secretaria de Educación Pública  Subsecretaría de Educación Superior</t>
  </si>
  <si>
    <t>Universidad Politécnica de Cuautitlan Izcalli</t>
  </si>
  <si>
    <t>Educacion Para el Desarrollo Integral</t>
  </si>
  <si>
    <t>Secretaria de
 Educación Publica</t>
  </si>
  <si>
    <t>Universidad Politecica de Otzolotepec</t>
  </si>
  <si>
    <t>Universidad Estatal del Valle de Ecatepec</t>
  </si>
  <si>
    <t>Educación Superior Tecnológica-Tecnológico de Estudios Superiores de Jilotepec</t>
  </si>
  <si>
    <t>Secretaría de Educación Pública Subsecretaría de Educación Pública</t>
  </si>
  <si>
    <t>Gobierno del Estado de México Secretaría de educación Pública</t>
  </si>
  <si>
    <t>Tecnológico de Estudios Superiores de Jilotepec</t>
  </si>
  <si>
    <t>Convenio Modificatorio del Convenio Marco de Colaboración para el Apoyo Financiero Solidario</t>
  </si>
  <si>
    <t>Universidad Mexiquense del Bicentenario</t>
  </si>
  <si>
    <t>Educación Superior Universitaria</t>
  </si>
  <si>
    <t>Secretaría de Educación Pública           Dirección General  de Educación Superior Universitaria</t>
  </si>
  <si>
    <t xml:space="preserve">Universidad Intercultural del Estado de México </t>
  </si>
  <si>
    <t>Convenio Específico para la Asignación de Recursos Financieros para la Operación de las Universidades Tecnológicas del Estado de México.</t>
  </si>
  <si>
    <t xml:space="preserve">
Secretaría de Educación Pública, Subsecretaria de Educación Superior.
</t>
  </si>
  <si>
    <t>Subsidio para organismos descentralizados estatales</t>
  </si>
  <si>
    <t>Secretaría de Educación Pública Tecnológico  Nacional de México</t>
  </si>
  <si>
    <t>Secretaría de Educación Subsecretaría de Educación Media Superior y Superior  Estado de México</t>
  </si>
  <si>
    <t>Tecnológico  de Estudios Superiores de Coacalco.</t>
  </si>
  <si>
    <t xml:space="preserve">Educacion para el Desarrollo Integral </t>
  </si>
  <si>
    <t>Secretaria de Educacion
 Publica</t>
  </si>
  <si>
    <t>Tecnologico de Estudios Superiores de Tianguistenco</t>
  </si>
  <si>
    <t>Subsidios Federales para Organismos Descentralizados</t>
  </si>
  <si>
    <t>Secretaria de Educación Pública, subsecretaria de Eduación Superior</t>
  </si>
  <si>
    <t>Tecnológico de Estudios Superiores de Chalco</t>
  </si>
  <si>
    <t>Convenio de Apoyo Financiero Solidario</t>
  </si>
  <si>
    <t>Tecnologico de Estudios Superiores de San Felipe del Progreso</t>
  </si>
  <si>
    <t>Programado de Agua Potable, Alcantartillado y Saneamiento PROAGUA (APARTADO URBANO).</t>
  </si>
  <si>
    <t xml:space="preserve">Secretaría de Medio  Ambiente y Recursos Naturales / Comisión Nacional del Agua </t>
  </si>
  <si>
    <t>Comisión del Agua del Estado de México</t>
  </si>
  <si>
    <t>Programa de Tratamiento de Aguas Residuales (PROSAN)</t>
  </si>
  <si>
    <t xml:space="preserve">Secretaría del Medio  Ambiente y Recursos Naturales / Comisión Nacional del Agua </t>
  </si>
  <si>
    <t>Programa de Agua Potable, Alcantarillado y Saneamiento PROAGUA (APARTADO RURAL).</t>
  </si>
  <si>
    <t xml:space="preserve">Programa Estatal de Modernización </t>
  </si>
  <si>
    <t>Secretaría de Desarrollo Agrario Territorial y Urbano</t>
  </si>
  <si>
    <t>Programa de Concurrencia con las Entidades Federativas. Infraestructura, Equipamiento y Maquinaria. Proyectos Productivos o Estratégicos Agrícolas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</si>
  <si>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</si>
  <si>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</si>
  <si>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Pecuarios</t>
  </si>
  <si>
    <t>Programa de Concurrencia con las Entidades Federativas.Infraestructura, Equipamiento y Maquinaria. Proyectos Productivos o Estratégicos  de Pesca y Acuícolas</t>
  </si>
  <si>
    <t>Programa de Apoyo a Pequeños Productores. Infraestructura Productiva para el Aprovechamiento Sustentable del Suelo y Agua</t>
  </si>
  <si>
    <t>Programa de Apoyo a Pequeños Productores. Extensionismo Desarrollo de Capacidades y Asociatividad Productiva</t>
  </si>
  <si>
    <t>Programa de Sanidad e Inocuidad Agroalimentaria. Campañas Fitozoosanitarias</t>
  </si>
  <si>
    <t xml:space="preserve">Programa de Sanidad e Inocuidad Agroalimentaria. Inocuidad Agroalimentaria, Acuicola y Pesquera </t>
  </si>
  <si>
    <t>Programa de Sanidad e Inocuidad Agroalimentaria. Inspección y Vigilancia Epidemiológica, de Plagas y Enfermedades No Cuarentenarias</t>
  </si>
  <si>
    <t>Convenio de Coordinación para el Otorgamiento de un subsidio en el Marco del Programa de Desarrollo  Regional Turístico Sustentable y Pueblos Mágicos</t>
  </si>
  <si>
    <t>Secretaria de Turismo</t>
  </si>
  <si>
    <t>1,000,000,00</t>
  </si>
  <si>
    <t>4,000,000,00</t>
  </si>
  <si>
    <t>Concurso</t>
  </si>
  <si>
    <t>Fondo Nacional para el Fomento de las Artesanías</t>
  </si>
  <si>
    <t>Instituto de Investigación y Fomento a las Artesanías del Estado de México</t>
  </si>
  <si>
    <t>H. Ayuntamiento de Teotihuacan</t>
  </si>
  <si>
    <t>Programa de Apoyo a las Culturas Municipales y Comunitarias (PACMYC)</t>
  </si>
  <si>
    <t>Secretaría de Cultura Federal</t>
  </si>
  <si>
    <t>Secretaría de Cultura del Estado de México</t>
  </si>
  <si>
    <t>Subsidios federales para organismos descentralizados estatales.</t>
  </si>
  <si>
    <t>Secretaría del Trabajo</t>
  </si>
  <si>
    <t>Convenio Específico para la Asignación de Recursos Financieros para la Operación de la Universidad Tecnolódica "Fidel Velàzquez"el Velázquez"</t>
  </si>
  <si>
    <t xml:space="preserve">  Tecnológico de Estudios Superiores del Oriente del Estado de México</t>
  </si>
  <si>
    <t>Instituto de la Función Registral del Estado de México</t>
  </si>
  <si>
    <t xml:space="preserve"> Secretaria de Educación Pública / Gobierno del Estado de México </t>
  </si>
  <si>
    <t xml:space="preserve"> Secretaría de Educación / Gobierno del Estado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</si>
</sst>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4" applyNumberFormat="1" applyFont="1" applyFill="1" applyBorder="1" applyAlignment="1">
      <alignment horizontal="right" vertical="center"/>
    </xf>
    <xf numFmtId="166" fontId="4" fillId="2" borderId="18" xfId="1" applyNumberFormat="1" applyFont="1" applyFill="1" applyBorder="1" applyAlignment="1">
      <alignment vertical="center"/>
    </xf>
    <xf numFmtId="4" fontId="4" fillId="2" borderId="18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right" vertical="center"/>
    </xf>
    <xf numFmtId="4" fontId="4" fillId="2" borderId="18" xfId="2" applyNumberFormat="1" applyFont="1" applyFill="1" applyBorder="1" applyAlignment="1">
      <alignment horizontal="center" vertical="center"/>
    </xf>
    <xf numFmtId="4" fontId="4" fillId="2" borderId="18" xfId="2" applyNumberFormat="1" applyFont="1" applyFill="1" applyBorder="1" applyAlignment="1">
      <alignment horizontal="center" vertical="center" wrapText="1"/>
    </xf>
    <xf numFmtId="4" fontId="4" fillId="2" borderId="18" xfId="2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4" fontId="2" fillId="2" borderId="18" xfId="2" applyNumberFormat="1" applyFont="1" applyFill="1" applyBorder="1" applyAlignment="1">
      <alignment horizontal="center" vertical="center"/>
    </xf>
    <xf numFmtId="44" fontId="4" fillId="2" borderId="18" xfId="2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vertical="center"/>
    </xf>
    <xf numFmtId="43" fontId="2" fillId="2" borderId="18" xfId="1" applyFont="1" applyFill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/>
    </xf>
    <xf numFmtId="4" fontId="2" fillId="2" borderId="18" xfId="1" applyNumberFormat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2" borderId="18" xfId="3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/>
    </xf>
    <xf numFmtId="4" fontId="2" fillId="2" borderId="18" xfId="0" applyNumberFormat="1" applyFont="1" applyFill="1" applyBorder="1" applyAlignment="1">
      <alignment vertical="center"/>
    </xf>
    <xf numFmtId="4" fontId="4" fillId="2" borderId="18" xfId="1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18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 wrapText="1"/>
    </xf>
    <xf numFmtId="165" fontId="2" fillId="2" borderId="18" xfId="4" applyNumberFormat="1" applyFont="1" applyFill="1" applyBorder="1" applyAlignment="1">
      <alignment horizontal="right" vertical="center"/>
    </xf>
    <xf numFmtId="4" fontId="2" fillId="2" borderId="18" xfId="4" applyNumberFormat="1" applyFont="1" applyFill="1" applyBorder="1" applyAlignment="1">
      <alignment horizontal="center" vertical="center"/>
    </xf>
    <xf numFmtId="165" fontId="2" fillId="2" borderId="18" xfId="4" applyNumberFormat="1" applyFont="1" applyFill="1" applyBorder="1" applyAlignment="1">
      <alignment horizontal="center" vertical="center"/>
    </xf>
    <xf numFmtId="4" fontId="2" fillId="2" borderId="18" xfId="4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vertical="center"/>
    </xf>
    <xf numFmtId="4" fontId="6" fillId="2" borderId="18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 shrinkToFit="1"/>
    </xf>
    <xf numFmtId="43" fontId="6" fillId="2" borderId="18" xfId="1" applyFont="1" applyFill="1" applyBorder="1" applyAlignment="1">
      <alignment horizontal="center" vertical="center" wrapText="1"/>
    </xf>
    <xf numFmtId="4" fontId="6" fillId="2" borderId="18" xfId="1" applyNumberFormat="1" applyFont="1" applyFill="1" applyBorder="1" applyAlignment="1">
      <alignment horizontal="center" vertical="center" wrapText="1"/>
    </xf>
    <xf numFmtId="4" fontId="6" fillId="2" borderId="18" xfId="1" applyNumberFormat="1" applyFont="1" applyFill="1" applyBorder="1" applyAlignment="1">
      <alignment horizontal="right" vertical="center"/>
    </xf>
    <xf numFmtId="43" fontId="6" fillId="2" borderId="18" xfId="1" applyFont="1" applyFill="1" applyBorder="1" applyAlignment="1">
      <alignment horizontal="right" vertical="center"/>
    </xf>
    <xf numFmtId="4" fontId="4" fillId="0" borderId="18" xfId="2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" fontId="4" fillId="0" borderId="18" xfId="2" applyNumberFormat="1" applyFont="1" applyBorder="1" applyAlignment="1">
      <alignment horizontal="right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</cellXfs>
  <cellStyles count="5">
    <cellStyle name="Millares" xfId="1" builtinId="3"/>
    <cellStyle name="Millares_CONTRAREC.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A8" sqref="A8"/>
    </sheetView>
  </sheetViews>
  <sheetFormatPr baseColWidth="10" defaultRowHeight="14.25" x14ac:dyDescent="0.2"/>
  <cols>
    <col min="1" max="1" width="30.7109375" style="1" customWidth="1"/>
    <col min="2" max="2" width="18.7109375" style="1" customWidth="1"/>
    <col min="3" max="3" width="16.7109375" style="1" customWidth="1"/>
    <col min="4" max="4" width="18.7109375" style="1" customWidth="1"/>
    <col min="5" max="5" width="16.7109375" style="1" customWidth="1"/>
    <col min="6" max="6" width="18.7109375" style="1" customWidth="1"/>
    <col min="7" max="7" width="16.7109375" style="1" customWidth="1"/>
    <col min="8" max="8" width="18.7109375" style="1" customWidth="1"/>
    <col min="9" max="10" width="16.7109375" style="1" customWidth="1"/>
    <col min="11" max="11" width="13.7109375" style="1" bestFit="1" customWidth="1"/>
    <col min="12" max="16384" width="11.42578125" style="1"/>
  </cols>
  <sheetData>
    <row r="1" spans="1:11" ht="15" thickBot="1" x14ac:dyDescent="0.25"/>
    <row r="2" spans="1:11" ht="15" thickTop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1" ht="15" thickBot="1" x14ac:dyDescent="0.25">
      <c r="A4" s="8" t="s">
        <v>19</v>
      </c>
      <c r="B4" s="9"/>
      <c r="C4" s="9"/>
      <c r="D4" s="9"/>
      <c r="E4" s="9"/>
      <c r="F4" s="9"/>
      <c r="G4" s="9"/>
      <c r="H4" s="9"/>
      <c r="I4" s="9"/>
      <c r="J4" s="10"/>
    </row>
    <row r="5" spans="1:11" ht="15" thickTop="1" x14ac:dyDescent="0.2">
      <c r="A5" s="11" t="s">
        <v>2</v>
      </c>
      <c r="B5" s="12" t="s">
        <v>3</v>
      </c>
      <c r="C5" s="12"/>
      <c r="D5" s="12" t="s">
        <v>4</v>
      </c>
      <c r="E5" s="12"/>
      <c r="F5" s="12" t="s">
        <v>5</v>
      </c>
      <c r="G5" s="12"/>
      <c r="H5" s="12" t="s">
        <v>6</v>
      </c>
      <c r="I5" s="12"/>
      <c r="J5" s="13" t="s">
        <v>7</v>
      </c>
    </row>
    <row r="6" spans="1:11" ht="25.5" x14ac:dyDescent="0.2">
      <c r="A6" s="14"/>
      <c r="B6" s="15" t="s">
        <v>8</v>
      </c>
      <c r="C6" s="15" t="s">
        <v>9</v>
      </c>
      <c r="D6" s="15" t="s">
        <v>8</v>
      </c>
      <c r="E6" s="15" t="s">
        <v>9</v>
      </c>
      <c r="F6" s="15" t="s">
        <v>8</v>
      </c>
      <c r="G6" s="15" t="s">
        <v>9</v>
      </c>
      <c r="H6" s="15" t="s">
        <v>8</v>
      </c>
      <c r="I6" s="15" t="s">
        <v>9</v>
      </c>
      <c r="J6" s="16"/>
    </row>
    <row r="7" spans="1:11" ht="15" thickBot="1" x14ac:dyDescent="0.25">
      <c r="A7" s="17" t="s">
        <v>10</v>
      </c>
      <c r="B7" s="18" t="s">
        <v>11</v>
      </c>
      <c r="C7" s="18" t="s">
        <v>12</v>
      </c>
      <c r="D7" s="19" t="s">
        <v>13</v>
      </c>
      <c r="E7" s="18" t="s">
        <v>14</v>
      </c>
      <c r="F7" s="18" t="s">
        <v>15</v>
      </c>
      <c r="G7" s="18" t="s">
        <v>16</v>
      </c>
      <c r="H7" s="18" t="s">
        <v>17</v>
      </c>
      <c r="I7" s="18" t="s">
        <v>18</v>
      </c>
      <c r="J7" s="20"/>
    </row>
    <row r="8" spans="1:11" ht="64.5" thickTop="1" x14ac:dyDescent="0.2">
      <c r="A8" s="21" t="s">
        <v>20</v>
      </c>
      <c r="B8" s="22" t="s">
        <v>21</v>
      </c>
      <c r="C8" s="23">
        <v>1122162</v>
      </c>
      <c r="D8" s="22" t="s">
        <v>22</v>
      </c>
      <c r="E8" s="23">
        <v>2116431</v>
      </c>
      <c r="F8" s="24"/>
      <c r="G8" s="23">
        <v>0</v>
      </c>
      <c r="H8" s="25"/>
      <c r="I8" s="26">
        <v>0</v>
      </c>
      <c r="J8" s="27">
        <f>+E8+C8</f>
        <v>3238593</v>
      </c>
      <c r="K8" s="28"/>
    </row>
    <row r="9" spans="1:11" ht="51" x14ac:dyDescent="0.2">
      <c r="A9" s="29" t="s">
        <v>23</v>
      </c>
      <c r="B9" s="30" t="s">
        <v>24</v>
      </c>
      <c r="C9" s="31">
        <v>38528014</v>
      </c>
      <c r="D9" s="30" t="s">
        <v>25</v>
      </c>
      <c r="E9" s="31">
        <v>26101048</v>
      </c>
      <c r="F9" s="32"/>
      <c r="G9" s="33">
        <v>0</v>
      </c>
      <c r="H9" s="30"/>
      <c r="I9" s="33">
        <v>0</v>
      </c>
      <c r="J9" s="34">
        <f>+C9+E9+G9+I9</f>
        <v>64629062</v>
      </c>
      <c r="K9" s="28"/>
    </row>
    <row r="10" spans="1:11" ht="51" x14ac:dyDescent="0.2">
      <c r="A10" s="29" t="s">
        <v>26</v>
      </c>
      <c r="B10" s="30" t="s">
        <v>27</v>
      </c>
      <c r="C10" s="35">
        <v>3191970</v>
      </c>
      <c r="D10" s="30" t="s">
        <v>25</v>
      </c>
      <c r="E10" s="35">
        <v>9215169</v>
      </c>
      <c r="F10" s="36"/>
      <c r="G10" s="35">
        <v>0</v>
      </c>
      <c r="H10" s="35"/>
      <c r="I10" s="33">
        <v>0</v>
      </c>
      <c r="J10" s="36">
        <v>12407139</v>
      </c>
      <c r="K10" s="28"/>
    </row>
    <row r="11" spans="1:11" ht="51" x14ac:dyDescent="0.2">
      <c r="A11" s="37" t="s">
        <v>28</v>
      </c>
      <c r="B11" s="38" t="s">
        <v>27</v>
      </c>
      <c r="C11" s="39">
        <v>23279730</v>
      </c>
      <c r="D11" s="30" t="s">
        <v>25</v>
      </c>
      <c r="E11" s="40">
        <v>22142813.5</v>
      </c>
      <c r="F11" s="84"/>
      <c r="G11" s="85">
        <v>0</v>
      </c>
      <c r="H11" s="86"/>
      <c r="I11" s="87">
        <v>0</v>
      </c>
      <c r="J11" s="41">
        <f>SUM(C11:I11)</f>
        <v>45422543.5</v>
      </c>
      <c r="K11" s="28"/>
    </row>
    <row r="12" spans="1:11" ht="38.25" x14ac:dyDescent="0.2">
      <c r="A12" s="52" t="s">
        <v>29</v>
      </c>
      <c r="B12" s="53" t="s">
        <v>27</v>
      </c>
      <c r="C12" s="35">
        <v>10527353</v>
      </c>
      <c r="D12" s="53" t="s">
        <v>30</v>
      </c>
      <c r="E12" s="35">
        <v>11812520.74</v>
      </c>
      <c r="F12" s="52"/>
      <c r="G12" s="35">
        <v>0</v>
      </c>
      <c r="H12" s="53" t="s">
        <v>31</v>
      </c>
      <c r="I12" s="33">
        <v>1822729.47</v>
      </c>
      <c r="J12" s="36">
        <v>24162603.210000001</v>
      </c>
      <c r="K12" s="28"/>
    </row>
    <row r="13" spans="1:11" ht="76.5" x14ac:dyDescent="0.2">
      <c r="A13" s="29" t="s">
        <v>32</v>
      </c>
      <c r="B13" s="30" t="s">
        <v>33</v>
      </c>
      <c r="C13" s="31">
        <v>4868831</v>
      </c>
      <c r="D13" s="30" t="s">
        <v>34</v>
      </c>
      <c r="E13" s="31">
        <v>3764572</v>
      </c>
      <c r="F13" s="42"/>
      <c r="G13" s="31">
        <v>0</v>
      </c>
      <c r="H13" s="30" t="s">
        <v>35</v>
      </c>
      <c r="I13" s="43">
        <v>1318488</v>
      </c>
      <c r="J13" s="44">
        <f>+C13+E13+G13+I13</f>
        <v>9951891</v>
      </c>
      <c r="K13" s="28"/>
    </row>
    <row r="14" spans="1:11" ht="63.75" x14ac:dyDescent="0.2">
      <c r="A14" s="29" t="s">
        <v>36</v>
      </c>
      <c r="B14" s="30" t="s">
        <v>37</v>
      </c>
      <c r="C14" s="35">
        <v>42361277</v>
      </c>
      <c r="D14" s="30" t="s">
        <v>38</v>
      </c>
      <c r="E14" s="35">
        <v>152048145</v>
      </c>
      <c r="F14" s="45"/>
      <c r="G14" s="31">
        <v>0</v>
      </c>
      <c r="H14" s="46"/>
      <c r="I14" s="33">
        <v>0</v>
      </c>
      <c r="J14" s="36">
        <f>C14+E14+I14</f>
        <v>194409422</v>
      </c>
      <c r="K14" s="28"/>
    </row>
    <row r="15" spans="1:11" ht="51" x14ac:dyDescent="0.2">
      <c r="A15" s="29" t="s">
        <v>39</v>
      </c>
      <c r="B15" s="30" t="s">
        <v>40</v>
      </c>
      <c r="C15" s="31">
        <v>4285560</v>
      </c>
      <c r="D15" s="30" t="s">
        <v>41</v>
      </c>
      <c r="E15" s="31">
        <v>5081495</v>
      </c>
      <c r="F15" s="47"/>
      <c r="G15" s="31">
        <v>0</v>
      </c>
      <c r="H15" s="38"/>
      <c r="I15" s="33">
        <v>0</v>
      </c>
      <c r="J15" s="48">
        <f>C15+E15+G15+I15</f>
        <v>9367055</v>
      </c>
      <c r="K15" s="28"/>
    </row>
    <row r="16" spans="1:11" ht="51" x14ac:dyDescent="0.2">
      <c r="A16" s="52" t="s">
        <v>42</v>
      </c>
      <c r="B16" s="53" t="s">
        <v>43</v>
      </c>
      <c r="C16" s="35">
        <v>2218000</v>
      </c>
      <c r="D16" s="53" t="s">
        <v>44</v>
      </c>
      <c r="E16" s="35">
        <v>7608651</v>
      </c>
      <c r="F16" s="88"/>
      <c r="G16" s="31">
        <v>0</v>
      </c>
      <c r="H16" s="53" t="s">
        <v>45</v>
      </c>
      <c r="I16" s="33">
        <v>1864828.4</v>
      </c>
      <c r="J16" s="36">
        <f>C16+E16+G16+I16</f>
        <v>11691479.4</v>
      </c>
      <c r="K16" s="28"/>
    </row>
    <row r="17" spans="1:11" ht="63.75" x14ac:dyDescent="0.2">
      <c r="A17" s="29" t="s">
        <v>46</v>
      </c>
      <c r="B17" s="30" t="s">
        <v>47</v>
      </c>
      <c r="C17" s="49" t="s">
        <v>48</v>
      </c>
      <c r="D17" s="30" t="s">
        <v>49</v>
      </c>
      <c r="E17" s="35" t="s">
        <v>50</v>
      </c>
      <c r="F17" s="45"/>
      <c r="G17" s="31">
        <v>0</v>
      </c>
      <c r="H17" s="46"/>
      <c r="I17" s="50" t="s">
        <v>51</v>
      </c>
      <c r="J17" s="51" t="s">
        <v>52</v>
      </c>
      <c r="K17" s="28"/>
    </row>
    <row r="18" spans="1:11" ht="51" x14ac:dyDescent="0.2">
      <c r="A18" s="52" t="s">
        <v>53</v>
      </c>
      <c r="B18" s="53" t="s">
        <v>54</v>
      </c>
      <c r="C18" s="43">
        <v>10142422</v>
      </c>
      <c r="D18" s="53" t="s">
        <v>55</v>
      </c>
      <c r="E18" s="43">
        <v>11685084.5</v>
      </c>
      <c r="F18" s="54"/>
      <c r="G18" s="31">
        <v>0</v>
      </c>
      <c r="H18" s="54"/>
      <c r="I18" s="33">
        <v>0</v>
      </c>
      <c r="J18" s="36">
        <f>C18+E18+G18+I18</f>
        <v>21827506.5</v>
      </c>
      <c r="K18" s="28"/>
    </row>
    <row r="19" spans="1:11" ht="63.75" x14ac:dyDescent="0.2">
      <c r="A19" s="52" t="s">
        <v>56</v>
      </c>
      <c r="B19" s="53" t="s">
        <v>57</v>
      </c>
      <c r="C19" s="35">
        <v>943824</v>
      </c>
      <c r="D19" s="53" t="s">
        <v>58</v>
      </c>
      <c r="E19" s="35">
        <v>1743857</v>
      </c>
      <c r="F19" s="53"/>
      <c r="G19" s="31">
        <v>0</v>
      </c>
      <c r="H19" s="53" t="s">
        <v>59</v>
      </c>
      <c r="I19" s="33">
        <v>1339159</v>
      </c>
      <c r="J19" s="36">
        <f>C19+E19+G19+I19</f>
        <v>4026840</v>
      </c>
      <c r="K19" s="28"/>
    </row>
    <row r="20" spans="1:11" ht="51" x14ac:dyDescent="0.2">
      <c r="A20" s="29" t="s">
        <v>60</v>
      </c>
      <c r="B20" s="30" t="s">
        <v>27</v>
      </c>
      <c r="C20" s="33">
        <v>21068478</v>
      </c>
      <c r="D20" s="30" t="s">
        <v>61</v>
      </c>
      <c r="E20" s="33">
        <f>11447124+8836444.23</f>
        <v>20283568.23</v>
      </c>
      <c r="F20" s="33"/>
      <c r="G20" s="31">
        <v>0</v>
      </c>
      <c r="H20" s="33"/>
      <c r="I20" s="33">
        <v>0</v>
      </c>
      <c r="J20" s="34">
        <f>C20+E20+I20</f>
        <v>41352046.230000004</v>
      </c>
      <c r="K20" s="28"/>
    </row>
    <row r="21" spans="1:11" ht="89.25" x14ac:dyDescent="0.2">
      <c r="A21" s="29" t="s">
        <v>62</v>
      </c>
      <c r="B21" s="30" t="s">
        <v>63</v>
      </c>
      <c r="C21" s="55">
        <f>2242678+2242678+2242678</f>
        <v>6728034</v>
      </c>
      <c r="D21" s="56" t="s">
        <v>140</v>
      </c>
      <c r="E21" s="55">
        <f>521467+1364839+97190+7609130</f>
        <v>9592626</v>
      </c>
      <c r="F21" s="54"/>
      <c r="G21" s="31">
        <v>0</v>
      </c>
      <c r="H21" s="54"/>
      <c r="I21" s="33">
        <v>0</v>
      </c>
      <c r="J21" s="48">
        <f>C21+E21+G21+I21</f>
        <v>16320660</v>
      </c>
      <c r="K21" s="28"/>
    </row>
    <row r="22" spans="1:11" ht="102" x14ac:dyDescent="0.2">
      <c r="A22" s="57" t="s">
        <v>64</v>
      </c>
      <c r="B22" s="58" t="s">
        <v>65</v>
      </c>
      <c r="C22" s="35">
        <f>5915856</f>
        <v>5915856</v>
      </c>
      <c r="D22" s="58" t="s">
        <v>66</v>
      </c>
      <c r="E22" s="35">
        <f>8032199.5</f>
        <v>8032199.5</v>
      </c>
      <c r="F22" s="59"/>
      <c r="G22" s="31">
        <v>0</v>
      </c>
      <c r="H22" s="58" t="s">
        <v>67</v>
      </c>
      <c r="I22" s="33">
        <v>757763.31999999937</v>
      </c>
      <c r="J22" s="36">
        <f>C22+E22+G22+I22</f>
        <v>14705818.82</v>
      </c>
      <c r="K22" s="28"/>
    </row>
    <row r="23" spans="1:11" ht="51" x14ac:dyDescent="0.2">
      <c r="A23" s="52" t="s">
        <v>68</v>
      </c>
      <c r="B23" s="53" t="s">
        <v>27</v>
      </c>
      <c r="C23" s="89">
        <v>7542295</v>
      </c>
      <c r="D23" s="90" t="s">
        <v>69</v>
      </c>
      <c r="E23" s="89">
        <v>4724732</v>
      </c>
      <c r="F23" s="54"/>
      <c r="G23" s="35">
        <v>0</v>
      </c>
      <c r="H23" s="91" t="s">
        <v>70</v>
      </c>
      <c r="I23" s="92">
        <v>3777485</v>
      </c>
      <c r="J23" s="93">
        <f>C23+E23+I23</f>
        <v>16044512</v>
      </c>
      <c r="K23" s="28"/>
    </row>
    <row r="24" spans="1:11" ht="76.5" x14ac:dyDescent="0.2">
      <c r="A24" s="37" t="s">
        <v>137</v>
      </c>
      <c r="B24" s="60" t="s">
        <v>71</v>
      </c>
      <c r="C24" s="61">
        <v>22440738</v>
      </c>
      <c r="D24" s="60" t="s">
        <v>141</v>
      </c>
      <c r="E24" s="61">
        <v>17764393</v>
      </c>
      <c r="F24" s="62"/>
      <c r="G24" s="61">
        <v>0</v>
      </c>
      <c r="H24" s="60" t="s">
        <v>72</v>
      </c>
      <c r="I24" s="63">
        <v>10167224.35</v>
      </c>
      <c r="J24" s="64">
        <f>+C24+E24+G24+I24</f>
        <v>50372355.350000001</v>
      </c>
      <c r="K24" s="28"/>
    </row>
    <row r="25" spans="1:11" ht="51" x14ac:dyDescent="0.2">
      <c r="A25" s="52" t="s">
        <v>73</v>
      </c>
      <c r="B25" s="53" t="s">
        <v>27</v>
      </c>
      <c r="C25" s="35">
        <v>11627922</v>
      </c>
      <c r="D25" s="53" t="s">
        <v>74</v>
      </c>
      <c r="E25" s="35">
        <v>13896817</v>
      </c>
      <c r="F25" s="54"/>
      <c r="G25" s="35">
        <v>0</v>
      </c>
      <c r="H25" s="54"/>
      <c r="I25" s="33">
        <v>0</v>
      </c>
      <c r="J25" s="36">
        <f>C25+E25+G25+I25</f>
        <v>25524739</v>
      </c>
      <c r="K25" s="28"/>
    </row>
    <row r="26" spans="1:11" ht="38.25" x14ac:dyDescent="0.2">
      <c r="A26" s="29" t="s">
        <v>29</v>
      </c>
      <c r="B26" s="30" t="s">
        <v>43</v>
      </c>
      <c r="C26" s="35">
        <v>5847180</v>
      </c>
      <c r="D26" s="30" t="s">
        <v>44</v>
      </c>
      <c r="E26" s="35">
        <v>6885256.5</v>
      </c>
      <c r="F26" s="66"/>
      <c r="G26" s="35">
        <v>0</v>
      </c>
      <c r="H26" s="30" t="s">
        <v>75</v>
      </c>
      <c r="I26" s="33">
        <v>1693387.39</v>
      </c>
      <c r="J26" s="36">
        <f>C26+E26+G26+I26</f>
        <v>14425823.890000001</v>
      </c>
      <c r="K26" s="28"/>
    </row>
    <row r="27" spans="1:11" ht="51" x14ac:dyDescent="0.2">
      <c r="A27" s="29" t="s">
        <v>76</v>
      </c>
      <c r="B27" s="30" t="s">
        <v>27</v>
      </c>
      <c r="C27" s="31">
        <v>2897397</v>
      </c>
      <c r="D27" s="30" t="s">
        <v>30</v>
      </c>
      <c r="E27" s="31">
        <v>5202583</v>
      </c>
      <c r="F27" s="65"/>
      <c r="G27" s="35">
        <v>0</v>
      </c>
      <c r="H27" s="30" t="s">
        <v>138</v>
      </c>
      <c r="I27" s="43">
        <v>661889.23</v>
      </c>
      <c r="J27" s="44">
        <f>+C27+E27+G27+I27</f>
        <v>8761869.2300000004</v>
      </c>
      <c r="K27" s="28"/>
    </row>
    <row r="28" spans="1:11" ht="51" x14ac:dyDescent="0.2">
      <c r="A28" s="29" t="s">
        <v>23</v>
      </c>
      <c r="B28" s="30" t="s">
        <v>77</v>
      </c>
      <c r="C28" s="31">
        <v>2145654</v>
      </c>
      <c r="D28" s="30" t="s">
        <v>25</v>
      </c>
      <c r="E28" s="31">
        <v>3321110</v>
      </c>
      <c r="F28" s="32"/>
      <c r="G28" s="33">
        <v>0</v>
      </c>
      <c r="H28" s="30" t="s">
        <v>78</v>
      </c>
      <c r="I28" s="43">
        <v>593992</v>
      </c>
      <c r="J28" s="34">
        <f>+C28+E28+G28+I28</f>
        <v>6060756</v>
      </c>
      <c r="K28" s="28"/>
    </row>
    <row r="29" spans="1:11" ht="51" x14ac:dyDescent="0.2">
      <c r="A29" s="52" t="s">
        <v>79</v>
      </c>
      <c r="B29" s="53" t="s">
        <v>80</v>
      </c>
      <c r="C29" s="35">
        <v>934668</v>
      </c>
      <c r="D29" s="30" t="s">
        <v>25</v>
      </c>
      <c r="E29" s="35">
        <v>4267365</v>
      </c>
      <c r="F29" s="54"/>
      <c r="G29" s="35">
        <v>0</v>
      </c>
      <c r="H29" s="53" t="s">
        <v>81</v>
      </c>
      <c r="I29" s="33">
        <v>883445.27</v>
      </c>
      <c r="J29" s="36">
        <f>C29+E29+G29+I29</f>
        <v>6085478.2699999996</v>
      </c>
      <c r="K29" s="28"/>
    </row>
    <row r="30" spans="1:11" ht="63.75" x14ac:dyDescent="0.2">
      <c r="A30" s="45" t="s">
        <v>20</v>
      </c>
      <c r="B30" s="30" t="s">
        <v>21</v>
      </c>
      <c r="C30" s="89">
        <v>15370458</v>
      </c>
      <c r="D30" s="30" t="s">
        <v>22</v>
      </c>
      <c r="E30" s="89">
        <v>12568496.5</v>
      </c>
      <c r="F30" s="94"/>
      <c r="G30" s="35">
        <v>0</v>
      </c>
      <c r="H30" s="46"/>
      <c r="I30" s="33">
        <v>0</v>
      </c>
      <c r="J30" s="93">
        <v>27938954.5</v>
      </c>
      <c r="K30" s="28"/>
    </row>
    <row r="31" spans="1:11" ht="38.25" x14ac:dyDescent="0.2">
      <c r="A31" s="29" t="s">
        <v>29</v>
      </c>
      <c r="B31" s="30" t="s">
        <v>43</v>
      </c>
      <c r="C31" s="35">
        <v>16224000</v>
      </c>
      <c r="D31" s="30" t="s">
        <v>44</v>
      </c>
      <c r="E31" s="35">
        <v>15246240.880000001</v>
      </c>
      <c r="F31" s="66"/>
      <c r="G31" s="35">
        <v>0</v>
      </c>
      <c r="H31" s="30" t="s">
        <v>82</v>
      </c>
      <c r="I31" s="33">
        <v>4883909</v>
      </c>
      <c r="J31" s="36">
        <f>C31+E31+G31+I31</f>
        <v>36354149.880000003</v>
      </c>
      <c r="K31" s="28"/>
    </row>
    <row r="32" spans="1:11" ht="51" x14ac:dyDescent="0.2">
      <c r="A32" s="29" t="s">
        <v>83</v>
      </c>
      <c r="B32" s="30" t="s">
        <v>84</v>
      </c>
      <c r="C32" s="35">
        <v>8571736</v>
      </c>
      <c r="D32" s="30" t="s">
        <v>85</v>
      </c>
      <c r="E32" s="35">
        <v>5812098</v>
      </c>
      <c r="F32" s="65"/>
      <c r="G32" s="35">
        <v>0</v>
      </c>
      <c r="H32" s="30" t="s">
        <v>86</v>
      </c>
      <c r="I32" s="33">
        <v>5180003.4400000004</v>
      </c>
      <c r="J32" s="36">
        <f>SUM(C32+E32+I32)</f>
        <v>19563837.440000001</v>
      </c>
      <c r="K32" s="28"/>
    </row>
    <row r="33" spans="1:11" ht="51" x14ac:dyDescent="0.2">
      <c r="A33" s="29" t="s">
        <v>87</v>
      </c>
      <c r="B33" s="30" t="s">
        <v>84</v>
      </c>
      <c r="C33" s="35">
        <v>8870000</v>
      </c>
      <c r="D33" s="30" t="s">
        <v>25</v>
      </c>
      <c r="E33" s="35">
        <v>63950488</v>
      </c>
      <c r="F33" s="45"/>
      <c r="G33" s="35">
        <v>0</v>
      </c>
      <c r="H33" s="30" t="s">
        <v>88</v>
      </c>
      <c r="I33" s="33">
        <v>10924678.66</v>
      </c>
      <c r="J33" s="48">
        <v>83745166.659999996</v>
      </c>
      <c r="K33" s="28"/>
    </row>
    <row r="34" spans="1:11" ht="63.75" x14ac:dyDescent="0.2">
      <c r="A34" s="37" t="s">
        <v>89</v>
      </c>
      <c r="B34" s="38" t="s">
        <v>90</v>
      </c>
      <c r="C34" s="40">
        <v>19760000</v>
      </c>
      <c r="D34" s="38" t="s">
        <v>30</v>
      </c>
      <c r="E34" s="61">
        <v>3391712</v>
      </c>
      <c r="F34" s="67"/>
      <c r="G34" s="40">
        <v>0</v>
      </c>
      <c r="H34" s="38" t="s">
        <v>91</v>
      </c>
      <c r="I34" s="63">
        <v>707960</v>
      </c>
      <c r="J34" s="48">
        <f>C34+E34+G34+I34</f>
        <v>23859672</v>
      </c>
      <c r="K34" s="28"/>
    </row>
    <row r="35" spans="1:11" ht="76.5" x14ac:dyDescent="0.2">
      <c r="A35" s="29" t="s">
        <v>92</v>
      </c>
      <c r="B35" s="30" t="s">
        <v>93</v>
      </c>
      <c r="C35" s="43">
        <v>14331630</v>
      </c>
      <c r="D35" s="30" t="s">
        <v>25</v>
      </c>
      <c r="E35" s="43">
        <v>21816971.010000002</v>
      </c>
      <c r="F35" s="30"/>
      <c r="G35" s="33">
        <v>0</v>
      </c>
      <c r="H35" s="30"/>
      <c r="I35" s="33">
        <v>0</v>
      </c>
      <c r="J35" s="68">
        <v>36148601.010000005</v>
      </c>
      <c r="K35" s="28"/>
    </row>
    <row r="36" spans="1:11" ht="76.5" x14ac:dyDescent="0.2">
      <c r="A36" s="69" t="s">
        <v>94</v>
      </c>
      <c r="B36" s="33" t="s">
        <v>95</v>
      </c>
      <c r="C36" s="35">
        <v>13442764</v>
      </c>
      <c r="D36" s="33" t="s">
        <v>96</v>
      </c>
      <c r="E36" s="33">
        <v>15030054</v>
      </c>
      <c r="F36" s="33"/>
      <c r="G36" s="33">
        <v>0</v>
      </c>
      <c r="H36" s="33" t="s">
        <v>97</v>
      </c>
      <c r="I36" s="33">
        <v>516310.99</v>
      </c>
      <c r="J36" s="34">
        <f>+C36+E36+I36</f>
        <v>28989128.989999998</v>
      </c>
      <c r="K36" s="28"/>
    </row>
    <row r="37" spans="1:11" ht="51" x14ac:dyDescent="0.2">
      <c r="A37" s="52" t="s">
        <v>98</v>
      </c>
      <c r="B37" s="53" t="s">
        <v>99</v>
      </c>
      <c r="C37" s="35">
        <v>10167928.16</v>
      </c>
      <c r="D37" s="70" t="s">
        <v>25</v>
      </c>
      <c r="E37" s="35">
        <v>10973382.02</v>
      </c>
      <c r="F37" s="54"/>
      <c r="G37" s="35">
        <v>0</v>
      </c>
      <c r="H37" s="53" t="s">
        <v>100</v>
      </c>
      <c r="I37" s="33">
        <v>6816747.3700000001</v>
      </c>
      <c r="J37" s="36">
        <f>C37+E37+G37+I37</f>
        <v>27958057.550000001</v>
      </c>
      <c r="K37" s="28"/>
    </row>
    <row r="38" spans="1:11" ht="51" x14ac:dyDescent="0.2">
      <c r="A38" s="29" t="s">
        <v>101</v>
      </c>
      <c r="B38" s="30" t="s">
        <v>102</v>
      </c>
      <c r="C38" s="35">
        <v>5600829</v>
      </c>
      <c r="D38" s="30" t="s">
        <v>66</v>
      </c>
      <c r="E38" s="31">
        <v>5733384</v>
      </c>
      <c r="F38" s="46"/>
      <c r="G38" s="35">
        <v>0</v>
      </c>
      <c r="H38" s="30" t="s">
        <v>103</v>
      </c>
      <c r="I38" s="43">
        <v>326797</v>
      </c>
      <c r="J38" s="44">
        <v>11661101</v>
      </c>
      <c r="K38" s="28"/>
    </row>
    <row r="39" spans="1:11" ht="51" x14ac:dyDescent="0.2">
      <c r="A39" s="71" t="s">
        <v>104</v>
      </c>
      <c r="B39" s="70" t="s">
        <v>65</v>
      </c>
      <c r="C39" s="31">
        <v>4756790</v>
      </c>
      <c r="D39" s="70" t="s">
        <v>25</v>
      </c>
      <c r="E39" s="31">
        <v>4885872.5</v>
      </c>
      <c r="F39" s="70"/>
      <c r="G39" s="35">
        <v>0</v>
      </c>
      <c r="H39" s="70" t="s">
        <v>105</v>
      </c>
      <c r="I39" s="43">
        <v>5255533.4400000004</v>
      </c>
      <c r="J39" s="44">
        <f>+C39+E39+G39+I39</f>
        <v>14898195.940000001</v>
      </c>
      <c r="K39" s="28"/>
    </row>
    <row r="40" spans="1:11" ht="63.75" x14ac:dyDescent="0.2">
      <c r="A40" s="72" t="s">
        <v>106</v>
      </c>
      <c r="B40" s="76" t="s">
        <v>107</v>
      </c>
      <c r="C40" s="74">
        <v>43009567.600000001</v>
      </c>
      <c r="D40" s="76" t="s">
        <v>108</v>
      </c>
      <c r="E40" s="74">
        <v>42453761.739999995</v>
      </c>
      <c r="F40" s="75"/>
      <c r="G40" s="35">
        <v>0</v>
      </c>
      <c r="H40" s="75"/>
      <c r="I40" s="35">
        <v>0</v>
      </c>
      <c r="J40" s="73">
        <f t="shared" ref="J40:J42" si="0">SUM(C40,E40,G40,I40)</f>
        <v>85463329.340000004</v>
      </c>
      <c r="K40" s="28"/>
    </row>
    <row r="41" spans="1:11" ht="63.75" x14ac:dyDescent="0.2">
      <c r="A41" s="72" t="s">
        <v>109</v>
      </c>
      <c r="B41" s="76" t="s">
        <v>110</v>
      </c>
      <c r="C41" s="74">
        <v>7916593.2799999993</v>
      </c>
      <c r="D41" s="76" t="s">
        <v>108</v>
      </c>
      <c r="E41" s="74">
        <v>5277711.6399999997</v>
      </c>
      <c r="F41" s="75"/>
      <c r="G41" s="35">
        <v>0</v>
      </c>
      <c r="H41" s="75"/>
      <c r="I41" s="35">
        <v>0</v>
      </c>
      <c r="J41" s="73">
        <f t="shared" si="0"/>
        <v>13194304.919999998</v>
      </c>
      <c r="K41" s="28"/>
    </row>
    <row r="42" spans="1:11" ht="63.75" x14ac:dyDescent="0.2">
      <c r="A42" s="72" t="s">
        <v>111</v>
      </c>
      <c r="B42" s="76" t="s">
        <v>110</v>
      </c>
      <c r="C42" s="74">
        <v>54009.920000000006</v>
      </c>
      <c r="D42" s="76" t="s">
        <v>108</v>
      </c>
      <c r="E42" s="74">
        <v>23147.120000000003</v>
      </c>
      <c r="F42" s="75"/>
      <c r="G42" s="35">
        <v>0</v>
      </c>
      <c r="H42" s="75"/>
      <c r="I42" s="35">
        <v>0</v>
      </c>
      <c r="J42" s="73">
        <f t="shared" si="0"/>
        <v>77157.040000000008</v>
      </c>
      <c r="K42" s="28"/>
    </row>
    <row r="43" spans="1:11" ht="38.25" x14ac:dyDescent="0.2">
      <c r="A43" s="77" t="s">
        <v>112</v>
      </c>
      <c r="B43" s="78" t="s">
        <v>113</v>
      </c>
      <c r="C43" s="95">
        <v>1001000.78</v>
      </c>
      <c r="D43" s="96" t="s">
        <v>139</v>
      </c>
      <c r="E43" s="95">
        <v>1000000</v>
      </c>
      <c r="F43" s="80"/>
      <c r="G43" s="35">
        <v>0</v>
      </c>
      <c r="H43" s="81"/>
      <c r="I43" s="35">
        <v>0</v>
      </c>
      <c r="J43" s="97">
        <v>2001000.78</v>
      </c>
      <c r="K43" s="28"/>
    </row>
    <row r="44" spans="1:11" ht="76.5" x14ac:dyDescent="0.2">
      <c r="A44" s="77" t="s">
        <v>114</v>
      </c>
      <c r="B44" s="78" t="s">
        <v>115</v>
      </c>
      <c r="C44" s="79">
        <v>1390285.67</v>
      </c>
      <c r="D44" s="78" t="s">
        <v>116</v>
      </c>
      <c r="E44" s="79">
        <v>347571.42</v>
      </c>
      <c r="F44" s="80"/>
      <c r="G44" s="35">
        <v>0</v>
      </c>
      <c r="H44" s="81"/>
      <c r="I44" s="35">
        <v>0</v>
      </c>
      <c r="J44" s="82">
        <f>C44+E44+G44+I44</f>
        <v>1737857.0899999999</v>
      </c>
      <c r="K44" s="28"/>
    </row>
    <row r="45" spans="1:11" ht="76.5" x14ac:dyDescent="0.2">
      <c r="A45" s="77" t="s">
        <v>117</v>
      </c>
      <c r="B45" s="78" t="s">
        <v>115</v>
      </c>
      <c r="C45" s="79">
        <v>885681.82</v>
      </c>
      <c r="D45" s="78" t="s">
        <v>116</v>
      </c>
      <c r="E45" s="79">
        <v>221420.45</v>
      </c>
      <c r="F45" s="80"/>
      <c r="G45" s="35">
        <v>0</v>
      </c>
      <c r="H45" s="81"/>
      <c r="I45" s="35">
        <v>0</v>
      </c>
      <c r="J45" s="82">
        <f t="shared" ref="J45:J51" si="1">C45+E45+G45+I45</f>
        <v>1107102.27</v>
      </c>
      <c r="K45" s="28"/>
    </row>
    <row r="46" spans="1:11" ht="89.25" x14ac:dyDescent="0.2">
      <c r="A46" s="77" t="s">
        <v>118</v>
      </c>
      <c r="B46" s="78" t="s">
        <v>115</v>
      </c>
      <c r="C46" s="79">
        <v>209367.87</v>
      </c>
      <c r="D46" s="78" t="s">
        <v>116</v>
      </c>
      <c r="E46" s="79">
        <v>52341.97</v>
      </c>
      <c r="F46" s="80"/>
      <c r="G46" s="35">
        <v>0</v>
      </c>
      <c r="H46" s="81"/>
      <c r="I46" s="35">
        <v>0</v>
      </c>
      <c r="J46" s="82">
        <f t="shared" si="1"/>
        <v>261709.84</v>
      </c>
      <c r="K46" s="28"/>
    </row>
    <row r="47" spans="1:11" ht="76.5" x14ac:dyDescent="0.2">
      <c r="A47" s="77" t="s">
        <v>119</v>
      </c>
      <c r="B47" s="78" t="s">
        <v>115</v>
      </c>
      <c r="C47" s="79">
        <v>444720.22</v>
      </c>
      <c r="D47" s="78" t="s">
        <v>116</v>
      </c>
      <c r="E47" s="79">
        <v>111180.05</v>
      </c>
      <c r="F47" s="80"/>
      <c r="G47" s="35">
        <v>0</v>
      </c>
      <c r="H47" s="81"/>
      <c r="I47" s="35">
        <v>0</v>
      </c>
      <c r="J47" s="82">
        <f t="shared" si="1"/>
        <v>555900.27</v>
      </c>
      <c r="K47" s="28"/>
    </row>
    <row r="48" spans="1:11" ht="76.5" x14ac:dyDescent="0.2">
      <c r="A48" s="77" t="s">
        <v>120</v>
      </c>
      <c r="B48" s="78" t="s">
        <v>115</v>
      </c>
      <c r="C48" s="79">
        <v>581181.88</v>
      </c>
      <c r="D48" s="78" t="s">
        <v>116</v>
      </c>
      <c r="E48" s="79">
        <v>145295.47</v>
      </c>
      <c r="F48" s="80"/>
      <c r="G48" s="35">
        <v>0</v>
      </c>
      <c r="H48" s="81"/>
      <c r="I48" s="35">
        <v>0</v>
      </c>
      <c r="J48" s="82">
        <f t="shared" si="1"/>
        <v>726477.35</v>
      </c>
      <c r="K48" s="28"/>
    </row>
    <row r="49" spans="1:11" ht="76.5" x14ac:dyDescent="0.2">
      <c r="A49" s="77" t="s">
        <v>121</v>
      </c>
      <c r="B49" s="78" t="s">
        <v>115</v>
      </c>
      <c r="C49" s="79">
        <v>15376815.18</v>
      </c>
      <c r="D49" s="78" t="s">
        <v>116</v>
      </c>
      <c r="E49" s="79">
        <v>4864384.82</v>
      </c>
      <c r="F49" s="80"/>
      <c r="G49" s="35">
        <v>0</v>
      </c>
      <c r="H49" s="81"/>
      <c r="I49" s="35">
        <v>0</v>
      </c>
      <c r="J49" s="82">
        <f t="shared" si="1"/>
        <v>20241200</v>
      </c>
      <c r="K49" s="28"/>
    </row>
    <row r="50" spans="1:11" ht="76.5" x14ac:dyDescent="0.2">
      <c r="A50" s="77" t="s">
        <v>122</v>
      </c>
      <c r="B50" s="78" t="s">
        <v>115</v>
      </c>
      <c r="C50" s="79">
        <v>5207339.87</v>
      </c>
      <c r="D50" s="78" t="s">
        <v>116</v>
      </c>
      <c r="E50" s="79">
        <v>1392660.13</v>
      </c>
      <c r="F50" s="80"/>
      <c r="G50" s="35">
        <v>0</v>
      </c>
      <c r="H50" s="81"/>
      <c r="I50" s="35">
        <v>0</v>
      </c>
      <c r="J50" s="82">
        <f t="shared" si="1"/>
        <v>6600000</v>
      </c>
      <c r="K50" s="28"/>
    </row>
    <row r="51" spans="1:11" ht="76.5" x14ac:dyDescent="0.2">
      <c r="A51" s="77" t="s">
        <v>123</v>
      </c>
      <c r="B51" s="78" t="s">
        <v>115</v>
      </c>
      <c r="C51" s="79">
        <v>4044028.6</v>
      </c>
      <c r="D51" s="78" t="s">
        <v>116</v>
      </c>
      <c r="E51" s="79">
        <v>1701128.4</v>
      </c>
      <c r="F51" s="80"/>
      <c r="G51" s="35">
        <v>0</v>
      </c>
      <c r="H51" s="81"/>
      <c r="I51" s="35">
        <v>0</v>
      </c>
      <c r="J51" s="82">
        <f t="shared" si="1"/>
        <v>5745157</v>
      </c>
      <c r="K51" s="28"/>
    </row>
    <row r="52" spans="1:11" ht="63.75" x14ac:dyDescent="0.2">
      <c r="A52" s="98" t="s">
        <v>124</v>
      </c>
      <c r="B52" s="99" t="s">
        <v>125</v>
      </c>
      <c r="C52" s="100">
        <v>3000000</v>
      </c>
      <c r="D52" s="99" t="s">
        <v>125</v>
      </c>
      <c r="E52" s="100" t="s">
        <v>126</v>
      </c>
      <c r="F52" s="101"/>
      <c r="G52" s="35">
        <v>0</v>
      </c>
      <c r="H52" s="101"/>
      <c r="I52" s="35">
        <v>0</v>
      </c>
      <c r="J52" s="83" t="s">
        <v>127</v>
      </c>
      <c r="K52" s="28"/>
    </row>
    <row r="53" spans="1:11" ht="63.75" x14ac:dyDescent="0.2">
      <c r="A53" s="80" t="s">
        <v>128</v>
      </c>
      <c r="B53" s="78" t="s">
        <v>129</v>
      </c>
      <c r="C53" s="100">
        <v>30000</v>
      </c>
      <c r="D53" s="78" t="s">
        <v>130</v>
      </c>
      <c r="E53" s="100">
        <v>15000</v>
      </c>
      <c r="F53" s="96" t="s">
        <v>131</v>
      </c>
      <c r="G53" s="100">
        <v>20000</v>
      </c>
      <c r="H53" s="81"/>
      <c r="I53" s="35">
        <v>0</v>
      </c>
      <c r="J53" s="83">
        <f>C53+E53+G53+I53</f>
        <v>65000</v>
      </c>
      <c r="K53" s="28"/>
    </row>
    <row r="54" spans="1:11" ht="38.25" x14ac:dyDescent="0.2">
      <c r="A54" s="77" t="s">
        <v>132</v>
      </c>
      <c r="B54" s="78" t="s">
        <v>133</v>
      </c>
      <c r="C54" s="79">
        <v>2500000</v>
      </c>
      <c r="D54" s="78" t="s">
        <v>134</v>
      </c>
      <c r="E54" s="79">
        <v>1000000</v>
      </c>
      <c r="F54" s="80"/>
      <c r="G54" s="35">
        <v>0</v>
      </c>
      <c r="H54" s="81"/>
      <c r="I54" s="35">
        <v>0</v>
      </c>
      <c r="J54" s="82">
        <f>C54+E54+G54+I54</f>
        <v>3500000</v>
      </c>
      <c r="K54" s="28"/>
    </row>
    <row r="55" spans="1:11" ht="38.25" x14ac:dyDescent="0.2">
      <c r="A55" s="77" t="s">
        <v>135</v>
      </c>
      <c r="B55" s="78" t="s">
        <v>27</v>
      </c>
      <c r="C55" s="79">
        <v>21764011</v>
      </c>
      <c r="D55" s="78" t="s">
        <v>136</v>
      </c>
      <c r="E55" s="79">
        <v>41373015.049999997</v>
      </c>
      <c r="F55" s="80"/>
      <c r="G55" s="35">
        <v>0</v>
      </c>
      <c r="H55" s="81"/>
      <c r="I55" s="35">
        <v>0</v>
      </c>
      <c r="J55" s="82">
        <f>C55+E55+G55+I55</f>
        <v>63137026.049999997</v>
      </c>
      <c r="K55" s="28"/>
    </row>
  </sheetData>
  <mergeCells count="9">
    <mergeCell ref="H5:I5"/>
    <mergeCell ref="J5:J7"/>
    <mergeCell ref="A2:J2"/>
    <mergeCell ref="A3:J3"/>
    <mergeCell ref="A4:J4"/>
    <mergeCell ref="A5:A6"/>
    <mergeCell ref="B5:C5"/>
    <mergeCell ref="D5:E5"/>
    <mergeCell ref="F5:G5"/>
  </mergeCells>
  <printOptions horizontalCentered="1"/>
  <pageMargins left="0.39370078740157483" right="0.39370078740157483" top="0.78740157480314965" bottom="0.39370078740157483" header="0.31496062992125984" footer="0.31496062992125984"/>
  <pageSetup scale="68" fitToHeight="0" orientation="landscape" horizontalDpi="4294967294" verticalDpi="4294967294" r:id="rId1"/>
  <ignoredErrors>
    <ignoredError sqref="J20" formula="1"/>
    <ignoredError sqref="I17:J17 C17 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2T2017</vt:lpstr>
      <vt:lpstr>'RECURSOS CONCURRENTES 2T2017'!Títulos_a_imprimir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2018-02-20T18:11:40Z</cp:lastPrinted>
  <dcterms:created xsi:type="dcterms:W3CDTF">2017-07-13T16:46:22Z</dcterms:created>
  <dcterms:modified xsi:type="dcterms:W3CDTF">2018-02-20T18:11:46Z</dcterms:modified>
</cp:coreProperties>
</file>