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30-06-2018" sheetId="18" r:id="rId1"/>
    <sheet name="ANEXO" sheetId="19" r:id="rId2"/>
  </sheets>
  <definedNames>
    <definedName name="_xlnm.Print_Area" localSheetId="1">ANEXO!$A$1:$B$45</definedName>
  </definedNames>
  <calcPr calcId="152511"/>
</workbook>
</file>

<file path=xl/calcChain.xml><?xml version="1.0" encoding="utf-8"?>
<calcChain xmlns="http://schemas.openxmlformats.org/spreadsheetml/2006/main">
  <c r="J33" i="18" l="1"/>
  <c r="B35" i="19" l="1"/>
  <c r="C36" i="19"/>
  <c r="C12" i="19"/>
  <c r="C26" i="19"/>
  <c r="B25" i="19"/>
  <c r="B34" i="19"/>
  <c r="B24" i="19" s="1"/>
  <c r="B21" i="19"/>
  <c r="C34" i="19" l="1"/>
  <c r="B19" i="19"/>
  <c r="H38" i="18" l="1"/>
  <c r="I38" i="18"/>
  <c r="B10" i="19" l="1"/>
  <c r="B7" i="19"/>
  <c r="B5" i="19" l="1"/>
  <c r="I36" i="18" l="1"/>
  <c r="H36" i="18"/>
  <c r="E36" i="18"/>
  <c r="J74" i="18"/>
  <c r="J10" i="18"/>
  <c r="E59" i="18"/>
  <c r="G74" i="18" l="1"/>
  <c r="G59" i="18"/>
  <c r="G58" i="18"/>
  <c r="G57" i="18"/>
  <c r="G56" i="18"/>
  <c r="G54" i="18"/>
  <c r="G53" i="18"/>
  <c r="G52" i="18"/>
  <c r="G51" i="18"/>
  <c r="G50" i="18"/>
  <c r="G49" i="18"/>
  <c r="G48" i="18"/>
  <c r="G47" i="18"/>
  <c r="G11" i="18"/>
  <c r="G12" i="18"/>
  <c r="G13" i="18"/>
  <c r="G14" i="18"/>
  <c r="G15" i="18"/>
  <c r="G16" i="18"/>
  <c r="G18" i="18"/>
  <c r="G19" i="18"/>
  <c r="G20" i="18"/>
  <c r="G21" i="18"/>
  <c r="G22" i="18"/>
  <c r="G23" i="18"/>
  <c r="G24" i="18"/>
  <c r="G25" i="18"/>
  <c r="G26" i="18"/>
  <c r="G27" i="18"/>
  <c r="G28" i="18"/>
  <c r="G30" i="18"/>
  <c r="G31" i="18"/>
  <c r="G32" i="18"/>
  <c r="G33" i="18"/>
  <c r="G34" i="18"/>
  <c r="G35" i="18"/>
  <c r="G37" i="18"/>
  <c r="G36" i="18" s="1"/>
  <c r="G39" i="18"/>
  <c r="G40" i="18"/>
  <c r="G10" i="18"/>
  <c r="E76" i="18"/>
  <c r="E38" i="18"/>
  <c r="G38" i="18" s="1"/>
  <c r="G46" i="18" l="1"/>
  <c r="H76" i="18"/>
  <c r="H68" i="18"/>
  <c r="H55" i="18"/>
  <c r="H46" i="18"/>
  <c r="H29" i="18"/>
  <c r="H17" i="18"/>
  <c r="H42" i="18" l="1"/>
  <c r="H66" i="18"/>
  <c r="H71" i="18" l="1"/>
  <c r="H73" i="18" s="1"/>
  <c r="I76" i="18"/>
  <c r="J76" i="18" s="1"/>
  <c r="I68" i="18"/>
  <c r="I55" i="18"/>
  <c r="I46" i="18"/>
  <c r="I29" i="18"/>
  <c r="I17" i="18"/>
  <c r="I42" i="18" s="1"/>
  <c r="G76" i="18" l="1"/>
  <c r="J70" i="18"/>
  <c r="J69" i="18"/>
  <c r="E68" i="18"/>
  <c r="J68" i="18" s="1"/>
  <c r="J67" i="18"/>
  <c r="J63" i="18"/>
  <c r="J62" i="18"/>
  <c r="J61" i="18"/>
  <c r="G60" i="18"/>
  <c r="E60" i="18"/>
  <c r="J60" i="18" s="1"/>
  <c r="J59" i="18"/>
  <c r="J58" i="18"/>
  <c r="J57" i="18"/>
  <c r="J56" i="18"/>
  <c r="E55" i="18"/>
  <c r="J54" i="18"/>
  <c r="J53" i="18"/>
  <c r="J52" i="18"/>
  <c r="J51" i="18"/>
  <c r="J50" i="18"/>
  <c r="J49" i="18"/>
  <c r="J48" i="18"/>
  <c r="J47" i="18"/>
  <c r="E46" i="18"/>
  <c r="J40" i="18"/>
  <c r="J39" i="18"/>
  <c r="J37" i="18"/>
  <c r="J36" i="18" s="1"/>
  <c r="J35" i="18"/>
  <c r="J34" i="18"/>
  <c r="J32" i="18"/>
  <c r="J31" i="18"/>
  <c r="J30" i="18"/>
  <c r="E29" i="18"/>
  <c r="G29" i="18" s="1"/>
  <c r="J28" i="18"/>
  <c r="J27" i="18"/>
  <c r="J26" i="18"/>
  <c r="J25" i="18"/>
  <c r="J24" i="18"/>
  <c r="J23" i="18"/>
  <c r="J22" i="18"/>
  <c r="J21" i="18"/>
  <c r="J20" i="18"/>
  <c r="J19" i="18"/>
  <c r="J18" i="18"/>
  <c r="E17" i="18"/>
  <c r="E42" i="18" s="1"/>
  <c r="J16" i="18"/>
  <c r="J15" i="18"/>
  <c r="J14" i="18"/>
  <c r="J13" i="18"/>
  <c r="J12" i="18"/>
  <c r="J11" i="18"/>
  <c r="G17" i="18" l="1"/>
  <c r="E66" i="18"/>
  <c r="E71" i="18" s="1"/>
  <c r="G55" i="18"/>
  <c r="G66" i="18" s="1"/>
  <c r="J38" i="18"/>
  <c r="J55" i="18"/>
  <c r="J17" i="18"/>
  <c r="J29" i="18"/>
  <c r="J46" i="18"/>
  <c r="G69" i="18" l="1"/>
  <c r="G68" i="18" s="1"/>
  <c r="G42" i="18" l="1"/>
  <c r="J42" i="18" s="1"/>
  <c r="J64" i="18"/>
  <c r="I66" i="18"/>
  <c r="I71" i="18" l="1"/>
  <c r="J71" i="18" s="1"/>
  <c r="J66" i="18"/>
  <c r="G71" i="18"/>
</calcChain>
</file>

<file path=xl/sharedStrings.xml><?xml version="1.0" encoding="utf-8"?>
<sst xmlns="http://schemas.openxmlformats.org/spreadsheetml/2006/main" count="109" uniqueCount="109">
  <si>
    <t>Devengado</t>
  </si>
  <si>
    <t>Formato 5 Estado Analítico de Ingresos Detallado - LDF</t>
  </si>
  <si>
    <t>Estado Analítico de Ingresos Detallado - LDF</t>
  </si>
  <si>
    <t>Concepto
 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</si>
  <si>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</si>
  <si>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</si>
  <si>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</si>
  <si>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</si>
  <si>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</si>
  <si>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</si>
  <si>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</si>
  <si>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</si>
  <si>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</si>
  <si>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</si>
  <si>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</si>
  <si>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</si>
  <si>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</si>
  <si>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</si>
  <si>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</si>
  <si>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</si>
  <si>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</si>
  <si>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</si>
  <si>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</si>
  <si>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</si>
  <si>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</si>
  <si>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</si>
  <si>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</si>
  <si>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</si>
  <si>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</si>
  <si>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</si>
  <si>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</si>
  <si>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</si>
  <si>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</si>
  <si>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</si>
  <si>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</si>
  <si>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</si>
  <si>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</si>
  <si>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</si>
  <si>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</si>
  <si>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</si>
  <si>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</si>
  <si>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</si>
  <si>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</si>
  <si>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</si>
  <si>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</si>
  <si>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</si>
  <si>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</si>
  <si>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</si>
  <si>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</si>
  <si>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</si>
  <si>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</si>
  <si>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</si>
  <si>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</si>
  <si>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</si>
  <si>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</si>
  <si>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</si>
  <si>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</si>
  <si>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</si>
  <si>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</si>
  <si>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</si>
  <si>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</si>
  <si>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</si>
  <si>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</si>
  <si>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</si>
  <si>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</si>
  <si>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</si>
  <si>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</si>
  <si>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</si>
  <si>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</si>
  <si>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</si>
  <si>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</si>
  <si>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</si>
  <si>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(Miles de pesos)</t>
  </si>
  <si>
    <t>Esado de México</t>
  </si>
  <si>
    <t>Subsidio Ramo 6</t>
  </si>
  <si>
    <t>Sistema de Administración Tributaria</t>
  </si>
  <si>
    <t>PAPELES DE TRABAJO PARA FORMATO 5 ESTADO ANALITICO DE INGRESOS DETALLADO/LDF</t>
  </si>
  <si>
    <t>RECURSOS DE LIBRE DISPOSICIÓN</t>
  </si>
  <si>
    <t xml:space="preserve"> (OTROS INGRESOS DE LIBRE DISPOSICIÓN)</t>
  </si>
  <si>
    <t>INGRESOS FINANCIEROS</t>
  </si>
  <si>
    <t>OTROS CONVENIOS Y SUBSIDIOS</t>
  </si>
  <si>
    <t>AL 30 DE JUNIO DE 2018</t>
  </si>
  <si>
    <t>S.H.C.P. Ramo 23 Provisiones Salariales y Económicas                              FORTALECIMIENTO FINANCIERO ECONOMICO</t>
  </si>
  <si>
    <t>FORTALECIMIENTO FINANCIERO ECONOMICO B</t>
  </si>
  <si>
    <t>Del 1 de enero al 30 de Junio de 2018</t>
  </si>
  <si>
    <t>OTROS  CONVENIOS Y SUBSIDIOS</t>
  </si>
  <si>
    <t>UNIVERSIDAD AUTONOMA DEL ESTADO DE MEXICO</t>
  </si>
  <si>
    <t>Secretaría de Gobernación</t>
  </si>
  <si>
    <t>Secretaría de Turismo</t>
  </si>
  <si>
    <t>Secretaría de Desarrollo Social</t>
  </si>
  <si>
    <t>Sistema Nacional para el Desarrollo Integral de la Familia</t>
  </si>
  <si>
    <t>Secretaría de Cultura</t>
  </si>
  <si>
    <t>Secretaría del Trabajo</t>
  </si>
  <si>
    <t xml:space="preserve">Comisión Nacional del Agua </t>
  </si>
  <si>
    <t>Subsidio para el Fortalecimiento de la Seguridad Pública (FORTASEG)</t>
  </si>
  <si>
    <t>Secretaría de Educación Pública</t>
  </si>
  <si>
    <t>S.H.C.P. Ramo 23 Provisiones Salariales y Económicas</t>
  </si>
  <si>
    <t>ETIQUETADOS (CONVENIOS)</t>
  </si>
  <si>
    <t>CONVENIOS DE PROTECCION SOCIAL EN SALUD</t>
  </si>
  <si>
    <t>Secretaría de Salud</t>
  </si>
  <si>
    <t>UNIVERSIDAD ESTATAL DEL VALLE DE ECATEPEC</t>
  </si>
  <si>
    <t>UNIVERSIDAD ESTATAL DEL VALLE DE TOLUCA</t>
  </si>
  <si>
    <t>UNIVERSIDAD INTERCULTURAL DEL ESTADO DE MEXICO</t>
  </si>
  <si>
    <t>UNIVERSIDAD MEXIQUENSE DEL BICENTENARIO</t>
  </si>
  <si>
    <t>OTROS APOYOS FEDERALES</t>
  </si>
  <si>
    <t>FIDEICOMISO PARA LA INFRAESTRUCTURA DE LOS ESTADOS (FIES)</t>
  </si>
  <si>
    <t>PROGRAMA U 080</t>
  </si>
  <si>
    <t>Instituto Nacional de las Mujeres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</si>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</sst>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-;\-* #,##0.0_-;_-* &quot;-&quot;?_-;_-@_-"/>
    <numFmt numFmtId="165" formatCode="#,##0.0_ ;\-#,##0.0\ "/>
    <numFmt numFmtId="166" formatCode="#,##0.0"/>
    <numFmt numFmtId="167" formatCode="#,##0.000000"/>
  </numFmts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name val="HelveticaNeueLT Std"/>
      <family val="2"/>
    </font>
    <font>
      <b/>
      <sz val="10"/>
      <name val="HelveticaNeueLT Std"/>
      <family val="2"/>
    </font>
    <font>
      <sz val="7"/>
      <name val="HelveticaNeueLT Std"/>
      <family val="2"/>
    </font>
    <font>
      <sz val="10"/>
      <name val="HelveticaNeueLT Std"/>
      <family val="2"/>
    </font>
    <font>
      <sz val="10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horizontal="right" vertical="center" wrapText="1"/>
    </xf>
    <xf numFmtId="166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vertical="top"/>
    </xf>
    <xf numFmtId="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/>
    <xf numFmtId="166" fontId="0" fillId="0" borderId="0" xfId="0" applyNumberFormat="1"/>
    <xf numFmtId="167" fontId="0" fillId="0" borderId="0" xfId="0" applyNumberFormat="1"/>
    <xf numFmtId="4" fontId="8" fillId="0" borderId="0" xfId="0" applyNumberFormat="1" applyFont="1" applyAlignment="1">
      <alignment vertical="top" wrapText="1"/>
    </xf>
    <xf numFmtId="4" fontId="9" fillId="0" borderId="0" xfId="0" applyNumberFormat="1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="120" zoomScaleNormal="120" workbookViewId="0">
      <selection activeCell="G17" sqref="G17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50" t="s">
        <v>1</v>
      </c>
      <c r="C1" s="50"/>
      <c r="D1" s="50"/>
      <c r="E1" s="50"/>
      <c r="F1" s="50"/>
      <c r="G1" s="50"/>
      <c r="H1" s="50"/>
      <c r="I1" s="50"/>
      <c r="J1" s="50"/>
    </row>
    <row r="2" spans="2:10" ht="14.1" customHeight="1" x14ac:dyDescent="0.2">
      <c r="B2" s="51" t="s">
        <v>73</v>
      </c>
      <c r="C2" s="52"/>
      <c r="D2" s="52"/>
      <c r="E2" s="52"/>
      <c r="F2" s="52"/>
      <c r="G2" s="52"/>
      <c r="H2" s="52"/>
      <c r="I2" s="52"/>
      <c r="J2" s="53"/>
    </row>
    <row r="3" spans="2:10" ht="14.1" customHeight="1" x14ac:dyDescent="0.2">
      <c r="B3" s="54" t="s">
        <v>2</v>
      </c>
      <c r="C3" s="55"/>
      <c r="D3" s="55"/>
      <c r="E3" s="55"/>
      <c r="F3" s="55"/>
      <c r="G3" s="55"/>
      <c r="H3" s="55"/>
      <c r="I3" s="55"/>
      <c r="J3" s="56"/>
    </row>
    <row r="4" spans="2:10" ht="14.1" customHeight="1" x14ac:dyDescent="0.2">
      <c r="B4" s="54" t="s">
        <v>84</v>
      </c>
      <c r="C4" s="55"/>
      <c r="D4" s="55"/>
      <c r="E4" s="55"/>
      <c r="F4" s="55"/>
      <c r="G4" s="55"/>
      <c r="H4" s="55"/>
      <c r="I4" s="55"/>
      <c r="J4" s="56"/>
    </row>
    <row r="5" spans="2:10" ht="14.1" customHeight="1" x14ac:dyDescent="0.2">
      <c r="B5" s="57" t="s">
        <v>72</v>
      </c>
      <c r="C5" s="58"/>
      <c r="D5" s="58"/>
      <c r="E5" s="58"/>
      <c r="F5" s="58"/>
      <c r="G5" s="58"/>
      <c r="H5" s="58"/>
      <c r="I5" s="58"/>
      <c r="J5" s="59"/>
    </row>
    <row r="6" spans="2:10" x14ac:dyDescent="0.2">
      <c r="B6" s="60" t="s">
        <v>3</v>
      </c>
      <c r="C6" s="61"/>
      <c r="D6" s="62"/>
      <c r="E6" s="66" t="s">
        <v>4</v>
      </c>
      <c r="F6" s="66"/>
      <c r="G6" s="66"/>
      <c r="H6" s="66"/>
      <c r="I6" s="66"/>
      <c r="J6" s="66" t="s">
        <v>5</v>
      </c>
    </row>
    <row r="7" spans="2:10" ht="20.25" customHeight="1" x14ac:dyDescent="0.2">
      <c r="B7" s="63"/>
      <c r="C7" s="64"/>
      <c r="D7" s="65"/>
      <c r="E7" s="17" t="s">
        <v>6</v>
      </c>
      <c r="F7" s="4" t="s">
        <v>7</v>
      </c>
      <c r="G7" s="17" t="s">
        <v>8</v>
      </c>
      <c r="H7" s="17" t="s">
        <v>0</v>
      </c>
      <c r="I7" s="17" t="s">
        <v>9</v>
      </c>
      <c r="J7" s="66"/>
    </row>
    <row r="8" spans="2:10" ht="8.1" customHeight="1" x14ac:dyDescent="0.2">
      <c r="B8" s="67"/>
      <c r="C8" s="68"/>
      <c r="D8" s="69"/>
      <c r="E8" s="9"/>
      <c r="F8" s="9"/>
      <c r="G8" s="9"/>
      <c r="H8" s="9"/>
      <c r="I8" s="9"/>
      <c r="J8" s="9"/>
    </row>
    <row r="9" spans="2:10" x14ac:dyDescent="0.2">
      <c r="B9" s="42" t="s">
        <v>10</v>
      </c>
      <c r="C9" s="43"/>
      <c r="D9" s="44"/>
      <c r="E9" s="10"/>
      <c r="F9" s="10"/>
      <c r="G9" s="10"/>
      <c r="H9" s="10"/>
      <c r="I9" s="10"/>
      <c r="J9" s="10"/>
    </row>
    <row r="10" spans="2:10" x14ac:dyDescent="0.2">
      <c r="B10" s="5"/>
      <c r="C10" s="47" t="s">
        <v>11</v>
      </c>
      <c r="D10" s="48"/>
      <c r="E10" s="11">
        <v>19920975.300000001</v>
      </c>
      <c r="F10" s="10"/>
      <c r="G10" s="11">
        <f>E10+F10</f>
        <v>19920975.300000001</v>
      </c>
      <c r="H10" s="14">
        <v>13256084.199999999</v>
      </c>
      <c r="I10" s="14">
        <v>13256084.199999999</v>
      </c>
      <c r="J10" s="11">
        <f>I10-E10</f>
        <v>-6664891.1000000015</v>
      </c>
    </row>
    <row r="11" spans="2:10" x14ac:dyDescent="0.2">
      <c r="B11" s="5"/>
      <c r="C11" s="47" t="s">
        <v>12</v>
      </c>
      <c r="D11" s="48"/>
      <c r="E11" s="10"/>
      <c r="F11" s="10"/>
      <c r="G11" s="10">
        <f t="shared" ref="G11:G40" si="0">E11+F11</f>
        <v>0</v>
      </c>
      <c r="H11" s="15"/>
      <c r="I11" s="15"/>
      <c r="J11" s="10">
        <f t="shared" ref="J11:J70" si="1">I11-E11</f>
        <v>0</v>
      </c>
    </row>
    <row r="12" spans="2:10" x14ac:dyDescent="0.2">
      <c r="B12" s="5"/>
      <c r="C12" s="47" t="s">
        <v>13</v>
      </c>
      <c r="D12" s="48"/>
      <c r="E12" s="11">
        <v>597997.6</v>
      </c>
      <c r="F12" s="11"/>
      <c r="G12" s="11">
        <f t="shared" si="0"/>
        <v>597997.6</v>
      </c>
      <c r="H12" s="14">
        <v>150165.6</v>
      </c>
      <c r="I12" s="14">
        <v>150165.6</v>
      </c>
      <c r="J12" s="11">
        <f t="shared" si="1"/>
        <v>-447832</v>
      </c>
    </row>
    <row r="13" spans="2:10" x14ac:dyDescent="0.2">
      <c r="B13" s="5"/>
      <c r="C13" s="47" t="s">
        <v>14</v>
      </c>
      <c r="D13" s="48"/>
      <c r="E13" s="11">
        <v>5418672.7000000002</v>
      </c>
      <c r="F13" s="11"/>
      <c r="G13" s="11">
        <f t="shared" si="0"/>
        <v>5418672.7000000002</v>
      </c>
      <c r="H13" s="14">
        <v>3737892.6</v>
      </c>
      <c r="I13" s="14">
        <v>3737892.6</v>
      </c>
      <c r="J13" s="11">
        <f t="shared" si="1"/>
        <v>-1680780.1</v>
      </c>
    </row>
    <row r="14" spans="2:10" x14ac:dyDescent="0.2">
      <c r="B14" s="5"/>
      <c r="C14" s="47" t="s">
        <v>15</v>
      </c>
      <c r="D14" s="48"/>
      <c r="E14" s="11">
        <v>15085.6</v>
      </c>
      <c r="F14" s="11"/>
      <c r="G14" s="11">
        <f t="shared" si="0"/>
        <v>15085.6</v>
      </c>
      <c r="H14" s="14">
        <v>6648.3</v>
      </c>
      <c r="I14" s="14">
        <v>6648.3</v>
      </c>
      <c r="J14" s="11">
        <f t="shared" si="1"/>
        <v>-8437.2999999999993</v>
      </c>
    </row>
    <row r="15" spans="2:10" x14ac:dyDescent="0.2">
      <c r="B15" s="5"/>
      <c r="C15" s="47" t="s">
        <v>16</v>
      </c>
      <c r="D15" s="48"/>
      <c r="E15" s="11">
        <v>5662526.4000000004</v>
      </c>
      <c r="F15" s="11"/>
      <c r="G15" s="11">
        <f t="shared" si="0"/>
        <v>5662526.4000000004</v>
      </c>
      <c r="H15" s="14">
        <v>1462412.4</v>
      </c>
      <c r="I15" s="14">
        <v>1462412.4</v>
      </c>
      <c r="J15" s="11">
        <f t="shared" si="1"/>
        <v>-4200114</v>
      </c>
    </row>
    <row r="16" spans="2:10" x14ac:dyDescent="0.2">
      <c r="B16" s="5"/>
      <c r="C16" s="47" t="s">
        <v>17</v>
      </c>
      <c r="D16" s="48"/>
      <c r="E16" s="11"/>
      <c r="F16" s="11"/>
      <c r="G16" s="11">
        <f t="shared" si="0"/>
        <v>0</v>
      </c>
      <c r="H16" s="14"/>
      <c r="I16" s="14"/>
      <c r="J16" s="11">
        <f t="shared" si="1"/>
        <v>0</v>
      </c>
    </row>
    <row r="17" spans="2:10" ht="18" customHeight="1" x14ac:dyDescent="0.2">
      <c r="B17" s="5"/>
      <c r="C17" s="45" t="s">
        <v>18</v>
      </c>
      <c r="D17" s="48"/>
      <c r="E17" s="11">
        <f>E18+E19+E20+E21+E22+E23+E24+E25+E26+E27+E28</f>
        <v>100121034.8</v>
      </c>
      <c r="F17" s="11"/>
      <c r="G17" s="11">
        <f t="shared" si="0"/>
        <v>100121034.8</v>
      </c>
      <c r="H17" s="14">
        <f>H18+H19+H20+H21+H22+H23+H24+H25+H26+H27+H28</f>
        <v>57425601.600000001</v>
      </c>
      <c r="I17" s="14">
        <f>I18+I19+I20+I21+I22+I23+I24+I25+I26+I27+I28</f>
        <v>57425601.600000001</v>
      </c>
      <c r="J17" s="11">
        <f t="shared" si="1"/>
        <v>-42695433.199999996</v>
      </c>
    </row>
    <row r="18" spans="2:10" x14ac:dyDescent="0.2">
      <c r="B18" s="5"/>
      <c r="C18" s="18"/>
      <c r="D18" s="19" t="s">
        <v>19</v>
      </c>
      <c r="E18" s="11">
        <v>81385378</v>
      </c>
      <c r="F18" s="11"/>
      <c r="G18" s="11">
        <f t="shared" si="0"/>
        <v>81385378</v>
      </c>
      <c r="H18" s="14">
        <v>47488137.399999999</v>
      </c>
      <c r="I18" s="14">
        <v>47488137.399999999</v>
      </c>
      <c r="J18" s="11">
        <f t="shared" si="1"/>
        <v>-33897240.600000001</v>
      </c>
    </row>
    <row r="19" spans="2:10" x14ac:dyDescent="0.2">
      <c r="B19" s="5"/>
      <c r="C19" s="18"/>
      <c r="D19" s="19" t="s">
        <v>20</v>
      </c>
      <c r="E19" s="11">
        <v>2706844</v>
      </c>
      <c r="F19" s="11"/>
      <c r="G19" s="11">
        <f t="shared" si="0"/>
        <v>2706844</v>
      </c>
      <c r="H19" s="14">
        <v>1518250.8</v>
      </c>
      <c r="I19" s="14">
        <v>1518250.8</v>
      </c>
      <c r="J19" s="11">
        <f t="shared" si="1"/>
        <v>-1188593.2</v>
      </c>
    </row>
    <row r="20" spans="2:10" x14ac:dyDescent="0.2">
      <c r="B20" s="5"/>
      <c r="C20" s="18"/>
      <c r="D20" s="19" t="s">
        <v>21</v>
      </c>
      <c r="E20" s="11">
        <v>3978746.3</v>
      </c>
      <c r="F20" s="11"/>
      <c r="G20" s="11">
        <f t="shared" si="0"/>
        <v>3978746.3</v>
      </c>
      <c r="H20" s="14">
        <v>2052538.6</v>
      </c>
      <c r="I20" s="14">
        <v>2052538.6</v>
      </c>
      <c r="J20" s="11">
        <f t="shared" si="1"/>
        <v>-1926207.6999999997</v>
      </c>
    </row>
    <row r="21" spans="2:10" x14ac:dyDescent="0.2">
      <c r="B21" s="5"/>
      <c r="C21" s="18"/>
      <c r="D21" s="19" t="s">
        <v>22</v>
      </c>
      <c r="E21" s="11">
        <v>430584.1</v>
      </c>
      <c r="F21" s="11"/>
      <c r="G21" s="11">
        <f t="shared" si="0"/>
        <v>430584.1</v>
      </c>
      <c r="H21" s="14">
        <v>211806.6</v>
      </c>
      <c r="I21" s="14">
        <v>211806.6</v>
      </c>
      <c r="J21" s="11">
        <f t="shared" si="1"/>
        <v>-218777.49999999997</v>
      </c>
    </row>
    <row r="22" spans="2:10" x14ac:dyDescent="0.2">
      <c r="B22" s="5"/>
      <c r="C22" s="18"/>
      <c r="D22" s="19" t="s">
        <v>23</v>
      </c>
      <c r="E22" s="11"/>
      <c r="F22" s="11"/>
      <c r="G22" s="11">
        <f t="shared" si="0"/>
        <v>0</v>
      </c>
      <c r="H22" s="14">
        <v>0</v>
      </c>
      <c r="I22" s="14">
        <v>0</v>
      </c>
      <c r="J22" s="11">
        <f t="shared" si="1"/>
        <v>0</v>
      </c>
    </row>
    <row r="23" spans="2:10" x14ac:dyDescent="0.2">
      <c r="B23" s="5"/>
      <c r="C23" s="18"/>
      <c r="D23" s="19" t="s">
        <v>24</v>
      </c>
      <c r="E23" s="11">
        <v>1210070.8999999999</v>
      </c>
      <c r="F23" s="11"/>
      <c r="G23" s="11">
        <f t="shared" si="0"/>
        <v>1210070.8999999999</v>
      </c>
      <c r="H23" s="14">
        <v>619808.6</v>
      </c>
      <c r="I23" s="14">
        <v>619808.6</v>
      </c>
      <c r="J23" s="11">
        <f t="shared" si="1"/>
        <v>-590262.29999999993</v>
      </c>
    </row>
    <row r="24" spans="2:10" x14ac:dyDescent="0.2">
      <c r="B24" s="5"/>
      <c r="C24" s="18"/>
      <c r="D24" s="19" t="s">
        <v>25</v>
      </c>
      <c r="E24" s="11"/>
      <c r="F24" s="11"/>
      <c r="G24" s="11">
        <f t="shared" si="0"/>
        <v>0</v>
      </c>
      <c r="H24" s="14">
        <v>0</v>
      </c>
      <c r="I24" s="14">
        <v>0</v>
      </c>
      <c r="J24" s="11">
        <f t="shared" si="1"/>
        <v>0</v>
      </c>
    </row>
    <row r="25" spans="2:10" x14ac:dyDescent="0.2">
      <c r="B25" s="5"/>
      <c r="C25" s="18"/>
      <c r="D25" s="19" t="s">
        <v>26</v>
      </c>
      <c r="E25" s="11"/>
      <c r="F25" s="11"/>
      <c r="G25" s="11">
        <f t="shared" si="0"/>
        <v>0</v>
      </c>
      <c r="H25" s="14">
        <v>0</v>
      </c>
      <c r="I25" s="14">
        <v>0</v>
      </c>
      <c r="J25" s="11">
        <f t="shared" si="1"/>
        <v>0</v>
      </c>
    </row>
    <row r="26" spans="2:10" x14ac:dyDescent="0.2">
      <c r="B26" s="5"/>
      <c r="C26" s="18"/>
      <c r="D26" s="19" t="s">
        <v>27</v>
      </c>
      <c r="E26" s="11"/>
      <c r="F26" s="11"/>
      <c r="G26" s="11">
        <f t="shared" si="0"/>
        <v>0</v>
      </c>
      <c r="H26" s="14">
        <v>0</v>
      </c>
      <c r="I26" s="14">
        <v>0</v>
      </c>
      <c r="J26" s="11">
        <f t="shared" si="1"/>
        <v>0</v>
      </c>
    </row>
    <row r="27" spans="2:10" x14ac:dyDescent="0.2">
      <c r="B27" s="5"/>
      <c r="C27" s="18"/>
      <c r="D27" s="19" t="s">
        <v>28</v>
      </c>
      <c r="E27" s="11">
        <v>10409411.5</v>
      </c>
      <c r="F27" s="11"/>
      <c r="G27" s="11">
        <f t="shared" si="0"/>
        <v>10409411.5</v>
      </c>
      <c r="H27" s="14">
        <v>5535059.5999999996</v>
      </c>
      <c r="I27" s="14">
        <v>5535059.5999999996</v>
      </c>
      <c r="J27" s="11">
        <f t="shared" si="1"/>
        <v>-4874351.9000000004</v>
      </c>
    </row>
    <row r="28" spans="2:10" x14ac:dyDescent="0.2">
      <c r="B28" s="5"/>
      <c r="C28" s="18"/>
      <c r="D28" s="19" t="s">
        <v>29</v>
      </c>
      <c r="E28" s="11">
        <v>0</v>
      </c>
      <c r="F28" s="11"/>
      <c r="G28" s="11">
        <f t="shared" si="0"/>
        <v>0</v>
      </c>
      <c r="H28" s="14">
        <v>0</v>
      </c>
      <c r="I28" s="14">
        <v>0</v>
      </c>
      <c r="J28" s="11">
        <f t="shared" si="1"/>
        <v>0</v>
      </c>
    </row>
    <row r="29" spans="2:10" x14ac:dyDescent="0.2">
      <c r="B29" s="5"/>
      <c r="C29" s="47" t="s">
        <v>30</v>
      </c>
      <c r="D29" s="48"/>
      <c r="E29" s="11">
        <f>E30+E31+E32+E33+E34</f>
        <v>6226712.5999999996</v>
      </c>
      <c r="F29" s="11"/>
      <c r="G29" s="11">
        <f t="shared" si="0"/>
        <v>6226712.5999999996</v>
      </c>
      <c r="H29" s="14">
        <f>H30+H31+H32+H33+H34</f>
        <v>3404918.3000000003</v>
      </c>
      <c r="I29" s="14">
        <f>I30+I31+I32+I33+I34</f>
        <v>3404918.3000000003</v>
      </c>
      <c r="J29" s="11">
        <f t="shared" si="1"/>
        <v>-2821794.2999999993</v>
      </c>
    </row>
    <row r="30" spans="2:10" x14ac:dyDescent="0.2">
      <c r="B30" s="5"/>
      <c r="C30" s="18"/>
      <c r="D30" s="19" t="s">
        <v>31</v>
      </c>
      <c r="E30" s="11">
        <v>128.9</v>
      </c>
      <c r="F30" s="11"/>
      <c r="G30" s="11">
        <f t="shared" si="0"/>
        <v>128.9</v>
      </c>
      <c r="H30" s="14">
        <v>30.3</v>
      </c>
      <c r="I30" s="14">
        <v>30.3</v>
      </c>
      <c r="J30" s="11">
        <f t="shared" si="1"/>
        <v>-98.600000000000009</v>
      </c>
    </row>
    <row r="31" spans="2:10" x14ac:dyDescent="0.2">
      <c r="B31" s="5"/>
      <c r="C31" s="18"/>
      <c r="D31" s="19" t="s">
        <v>32</v>
      </c>
      <c r="E31" s="11">
        <v>268928.8</v>
      </c>
      <c r="F31" s="11"/>
      <c r="G31" s="11">
        <f t="shared" si="0"/>
        <v>268928.8</v>
      </c>
      <c r="H31" s="14">
        <v>134746.5</v>
      </c>
      <c r="I31" s="14">
        <v>134746.5</v>
      </c>
      <c r="J31" s="11">
        <f t="shared" si="1"/>
        <v>-134182.29999999999</v>
      </c>
    </row>
    <row r="32" spans="2:10" x14ac:dyDescent="0.2">
      <c r="B32" s="5"/>
      <c r="C32" s="18"/>
      <c r="D32" s="19" t="s">
        <v>33</v>
      </c>
      <c r="E32" s="11">
        <v>1258676.8999999999</v>
      </c>
      <c r="F32" s="11"/>
      <c r="G32" s="11">
        <f t="shared" si="0"/>
        <v>1258676.8999999999</v>
      </c>
      <c r="H32" s="14">
        <v>666182.30000000005</v>
      </c>
      <c r="I32" s="14">
        <v>666182.30000000005</v>
      </c>
      <c r="J32" s="11">
        <f t="shared" si="1"/>
        <v>-592494.59999999986</v>
      </c>
    </row>
    <row r="33" spans="2:10" x14ac:dyDescent="0.2">
      <c r="B33" s="5"/>
      <c r="C33" s="18"/>
      <c r="D33" s="19" t="s">
        <v>34</v>
      </c>
      <c r="E33" s="11"/>
      <c r="F33" s="11"/>
      <c r="G33" s="11">
        <f t="shared" si="0"/>
        <v>0</v>
      </c>
      <c r="H33" s="14">
        <v>57333.9</v>
      </c>
      <c r="I33" s="14">
        <v>57333.9</v>
      </c>
      <c r="J33" s="11">
        <f t="shared" si="1"/>
        <v>57333.9</v>
      </c>
    </row>
    <row r="34" spans="2:10" x14ac:dyDescent="0.2">
      <c r="B34" s="5"/>
      <c r="C34" s="18"/>
      <c r="D34" s="19" t="s">
        <v>35</v>
      </c>
      <c r="E34" s="11">
        <v>4698978</v>
      </c>
      <c r="F34" s="11"/>
      <c r="G34" s="11">
        <f t="shared" si="0"/>
        <v>4698978</v>
      </c>
      <c r="H34" s="14">
        <v>2546625.3000000003</v>
      </c>
      <c r="I34" s="14">
        <v>2546625.3000000003</v>
      </c>
      <c r="J34" s="11">
        <f t="shared" si="1"/>
        <v>-2152352.6999999997</v>
      </c>
    </row>
    <row r="35" spans="2:10" x14ac:dyDescent="0.2">
      <c r="B35" s="5"/>
      <c r="C35" s="47" t="s">
        <v>36</v>
      </c>
      <c r="D35" s="48"/>
      <c r="E35" s="11">
        <v>0</v>
      </c>
      <c r="F35" s="11"/>
      <c r="G35" s="11">
        <f t="shared" si="0"/>
        <v>0</v>
      </c>
      <c r="H35" s="14"/>
      <c r="I35" s="14"/>
      <c r="J35" s="11">
        <f t="shared" si="1"/>
        <v>0</v>
      </c>
    </row>
    <row r="36" spans="2:10" x14ac:dyDescent="0.2">
      <c r="B36" s="5"/>
      <c r="C36" s="47" t="s">
        <v>37</v>
      </c>
      <c r="D36" s="48"/>
      <c r="E36" s="11">
        <f>E37</f>
        <v>5000000</v>
      </c>
      <c r="F36" s="11"/>
      <c r="G36" s="11">
        <f>G37</f>
        <v>5000000</v>
      </c>
      <c r="H36" s="11">
        <f t="shared" ref="H36:I36" si="2">H37</f>
        <v>1758270.6</v>
      </c>
      <c r="I36" s="11">
        <f t="shared" si="2"/>
        <v>1758270.6</v>
      </c>
      <c r="J36" s="11">
        <f>J37</f>
        <v>-3241729.4</v>
      </c>
    </row>
    <row r="37" spans="2:10" x14ac:dyDescent="0.2">
      <c r="B37" s="5"/>
      <c r="C37" s="18"/>
      <c r="D37" s="19" t="s">
        <v>38</v>
      </c>
      <c r="E37" s="11">
        <v>5000000</v>
      </c>
      <c r="F37" s="11"/>
      <c r="G37" s="11">
        <f t="shared" si="0"/>
        <v>5000000</v>
      </c>
      <c r="H37" s="14">
        <v>1758270.6</v>
      </c>
      <c r="I37" s="14">
        <v>1758270.6</v>
      </c>
      <c r="J37" s="11">
        <f t="shared" si="1"/>
        <v>-3241729.4</v>
      </c>
    </row>
    <row r="38" spans="2:10" x14ac:dyDescent="0.2">
      <c r="B38" s="5"/>
      <c r="C38" s="47" t="s">
        <v>39</v>
      </c>
      <c r="D38" s="48"/>
      <c r="E38" s="11">
        <f>E39+E40</f>
        <v>546000</v>
      </c>
      <c r="F38" s="11"/>
      <c r="G38" s="11">
        <f t="shared" si="0"/>
        <v>546000</v>
      </c>
      <c r="H38" s="14">
        <f>H39+H40</f>
        <v>447957.7</v>
      </c>
      <c r="I38" s="14">
        <f>I39+I40</f>
        <v>447957.7</v>
      </c>
      <c r="J38" s="11">
        <f t="shared" si="1"/>
        <v>-98042.299999999988</v>
      </c>
    </row>
    <row r="39" spans="2:10" x14ac:dyDescent="0.2">
      <c r="B39" s="5"/>
      <c r="C39" s="18"/>
      <c r="D39" s="19" t="s">
        <v>40</v>
      </c>
      <c r="E39" s="11"/>
      <c r="F39" s="11"/>
      <c r="G39" s="11">
        <f t="shared" si="0"/>
        <v>0</v>
      </c>
      <c r="H39" s="14"/>
      <c r="I39" s="14"/>
      <c r="J39" s="11">
        <f t="shared" si="1"/>
        <v>0</v>
      </c>
    </row>
    <row r="40" spans="2:10" x14ac:dyDescent="0.2">
      <c r="B40" s="5"/>
      <c r="C40" s="18"/>
      <c r="D40" s="19" t="s">
        <v>41</v>
      </c>
      <c r="E40" s="11">
        <v>546000</v>
      </c>
      <c r="F40" s="11"/>
      <c r="G40" s="11">
        <f t="shared" si="0"/>
        <v>546000</v>
      </c>
      <c r="H40" s="14">
        <v>447957.7</v>
      </c>
      <c r="I40" s="14">
        <v>447957.7</v>
      </c>
      <c r="J40" s="11">
        <f t="shared" si="1"/>
        <v>-98042.299999999988</v>
      </c>
    </row>
    <row r="41" spans="2:10" x14ac:dyDescent="0.2">
      <c r="B41" s="6"/>
      <c r="C41" s="7"/>
      <c r="D41" s="8"/>
      <c r="E41" s="11"/>
      <c r="F41" s="11"/>
      <c r="G41" s="11"/>
      <c r="H41" s="14"/>
      <c r="I41" s="14"/>
      <c r="J41" s="11"/>
    </row>
    <row r="42" spans="2:10" s="2" customFormat="1" ht="19.5" customHeight="1" x14ac:dyDescent="0.25">
      <c r="B42" s="49" t="s">
        <v>42</v>
      </c>
      <c r="C42" s="43"/>
      <c r="D42" s="44"/>
      <c r="E42" s="16">
        <f>E10+E11+E12+E13+E14+E15+E16+E17+E29+E36+E38</f>
        <v>143509005</v>
      </c>
      <c r="F42" s="13"/>
      <c r="G42" s="16">
        <f>G10+G11+G12+G13+G14+G15+G16+G17+G29+G36+G38</f>
        <v>143509005</v>
      </c>
      <c r="H42" s="16">
        <f>H10+H11+H12+H13+H14+H15+H16+H17+H29+H35+H36+H38</f>
        <v>81649951.299999997</v>
      </c>
      <c r="I42" s="16">
        <f>I10+I11+I12+I13+I14+I15+I16+I17+I29+I35+I36+I38</f>
        <v>81649951.299999997</v>
      </c>
      <c r="J42" s="13">
        <f>I42-G42</f>
        <v>-61859053.700000003</v>
      </c>
    </row>
    <row r="43" spans="2:10" x14ac:dyDescent="0.2">
      <c r="B43" s="42" t="s">
        <v>43</v>
      </c>
      <c r="C43" s="43"/>
      <c r="D43" s="44"/>
      <c r="E43" s="11"/>
      <c r="F43" s="11"/>
      <c r="G43" s="11"/>
      <c r="H43" s="14"/>
      <c r="I43" s="14"/>
      <c r="J43" s="11"/>
    </row>
    <row r="44" spans="2:10" ht="8.1" customHeight="1" x14ac:dyDescent="0.2">
      <c r="B44" s="6"/>
      <c r="C44" s="7"/>
      <c r="D44" s="8"/>
      <c r="E44" s="11"/>
      <c r="F44" s="11"/>
      <c r="G44" s="11"/>
      <c r="H44" s="14"/>
      <c r="I44" s="14"/>
      <c r="J44" s="11"/>
    </row>
    <row r="45" spans="2:10" x14ac:dyDescent="0.2">
      <c r="B45" s="42" t="s">
        <v>44</v>
      </c>
      <c r="C45" s="43"/>
      <c r="D45" s="44"/>
      <c r="E45" s="11"/>
      <c r="F45" s="11"/>
      <c r="G45" s="11"/>
      <c r="H45" s="14"/>
      <c r="I45" s="14"/>
      <c r="J45" s="11"/>
    </row>
    <row r="46" spans="2:10" x14ac:dyDescent="0.2">
      <c r="B46" s="5"/>
      <c r="C46" s="47" t="s">
        <v>45</v>
      </c>
      <c r="D46" s="48"/>
      <c r="E46" s="11">
        <f>E47+E48+E49+E50+E51+E52+E53+E54</f>
        <v>71522371.400000006</v>
      </c>
      <c r="F46" s="11"/>
      <c r="G46" s="11">
        <f>G47+G48+G49+G50+G51+G52+G53+G54</f>
        <v>71522371.400000006</v>
      </c>
      <c r="H46" s="14">
        <f>H47+H48+H49+H50+H51+H52+H53+H54</f>
        <v>33732381.100000001</v>
      </c>
      <c r="I46" s="14">
        <f>I47+I48+I49+I50+I51+I52+I53+I54</f>
        <v>33732381.100000001</v>
      </c>
      <c r="J46" s="11">
        <f t="shared" si="1"/>
        <v>-37789990.300000004</v>
      </c>
    </row>
    <row r="47" spans="2:10" x14ac:dyDescent="0.2">
      <c r="B47" s="5"/>
      <c r="C47" s="18"/>
      <c r="D47" s="19" t="s">
        <v>46</v>
      </c>
      <c r="E47" s="11">
        <v>36687436.399999999</v>
      </c>
      <c r="F47" s="11"/>
      <c r="G47" s="11">
        <f>E47+F47</f>
        <v>36687436.399999999</v>
      </c>
      <c r="H47" s="14">
        <v>15784229.199999999</v>
      </c>
      <c r="I47" s="14">
        <v>15784229.199999999</v>
      </c>
      <c r="J47" s="11">
        <f t="shared" si="1"/>
        <v>-20903207.199999999</v>
      </c>
    </row>
    <row r="48" spans="2:10" x14ac:dyDescent="0.2">
      <c r="B48" s="5"/>
      <c r="C48" s="18"/>
      <c r="D48" s="19" t="s">
        <v>47</v>
      </c>
      <c r="E48" s="11">
        <v>9857062</v>
      </c>
      <c r="F48" s="11"/>
      <c r="G48" s="11">
        <f t="shared" ref="G48:G59" si="3">E48+F48</f>
        <v>9857062</v>
      </c>
      <c r="H48" s="14">
        <v>4688220.3</v>
      </c>
      <c r="I48" s="14">
        <v>4688220.3</v>
      </c>
      <c r="J48" s="11">
        <f t="shared" si="1"/>
        <v>-5168841.7</v>
      </c>
    </row>
    <row r="49" spans="2:10" x14ac:dyDescent="0.2">
      <c r="B49" s="5"/>
      <c r="C49" s="18"/>
      <c r="D49" s="19" t="s">
        <v>48</v>
      </c>
      <c r="E49" s="11">
        <v>5084414.0999999996</v>
      </c>
      <c r="F49" s="11"/>
      <c r="G49" s="11">
        <f t="shared" si="3"/>
        <v>5084414.0999999996</v>
      </c>
      <c r="H49" s="14">
        <v>3193137.1</v>
      </c>
      <c r="I49" s="14">
        <v>3193137.1</v>
      </c>
      <c r="J49" s="11">
        <f t="shared" si="1"/>
        <v>-1891276.9999999995</v>
      </c>
    </row>
    <row r="50" spans="2:10" ht="18" x14ac:dyDescent="0.2">
      <c r="B50" s="5"/>
      <c r="C50" s="18"/>
      <c r="D50" s="19" t="s">
        <v>49</v>
      </c>
      <c r="E50" s="11">
        <v>10306223.300000001</v>
      </c>
      <c r="F50" s="11"/>
      <c r="G50" s="11">
        <f t="shared" si="3"/>
        <v>10306223.300000001</v>
      </c>
      <c r="H50" s="14">
        <v>5157080.5999999996</v>
      </c>
      <c r="I50" s="14">
        <v>5157080.5999999996</v>
      </c>
      <c r="J50" s="11">
        <f t="shared" si="1"/>
        <v>-5149142.7000000011</v>
      </c>
    </row>
    <row r="51" spans="2:10" x14ac:dyDescent="0.2">
      <c r="B51" s="5"/>
      <c r="C51" s="18"/>
      <c r="D51" s="19" t="s">
        <v>50</v>
      </c>
      <c r="E51" s="11">
        <v>2332937.1</v>
      </c>
      <c r="F51" s="11"/>
      <c r="G51" s="11">
        <f t="shared" si="3"/>
        <v>2332937.1</v>
      </c>
      <c r="H51" s="14">
        <v>1141331.2</v>
      </c>
      <c r="I51" s="14">
        <v>1141331.2</v>
      </c>
      <c r="J51" s="11">
        <f t="shared" si="1"/>
        <v>-1191605.9000000001</v>
      </c>
    </row>
    <row r="52" spans="2:10" x14ac:dyDescent="0.2">
      <c r="B52" s="5"/>
      <c r="C52" s="18"/>
      <c r="D52" s="19" t="s">
        <v>51</v>
      </c>
      <c r="E52" s="11">
        <v>742134.7</v>
      </c>
      <c r="F52" s="11"/>
      <c r="G52" s="11">
        <f t="shared" si="3"/>
        <v>742134.7</v>
      </c>
      <c r="H52" s="14">
        <v>354419.3</v>
      </c>
      <c r="I52" s="14">
        <v>354419.3</v>
      </c>
      <c r="J52" s="11">
        <f t="shared" si="1"/>
        <v>-387715.39999999997</v>
      </c>
    </row>
    <row r="53" spans="2:10" ht="18" x14ac:dyDescent="0.2">
      <c r="B53" s="5"/>
      <c r="C53" s="18"/>
      <c r="D53" s="19" t="s">
        <v>52</v>
      </c>
      <c r="E53" s="11">
        <v>495942.7</v>
      </c>
      <c r="F53" s="11"/>
      <c r="G53" s="11">
        <f t="shared" si="3"/>
        <v>495942.7</v>
      </c>
      <c r="H53" s="14">
        <v>301701.09999999998</v>
      </c>
      <c r="I53" s="14">
        <v>301701.09999999998</v>
      </c>
      <c r="J53" s="11">
        <f t="shared" si="1"/>
        <v>-194241.60000000003</v>
      </c>
    </row>
    <row r="54" spans="2:10" x14ac:dyDescent="0.2">
      <c r="B54" s="5"/>
      <c r="C54" s="18"/>
      <c r="D54" s="19" t="s">
        <v>53</v>
      </c>
      <c r="E54" s="11">
        <v>6016221.0999999996</v>
      </c>
      <c r="F54" s="11"/>
      <c r="G54" s="11">
        <f t="shared" si="3"/>
        <v>6016221.0999999996</v>
      </c>
      <c r="H54" s="14">
        <v>3112262.3</v>
      </c>
      <c r="I54" s="14">
        <v>3112262.3</v>
      </c>
      <c r="J54" s="11">
        <f t="shared" si="1"/>
        <v>-2903958.8</v>
      </c>
    </row>
    <row r="55" spans="2:10" x14ac:dyDescent="0.2">
      <c r="B55" s="5"/>
      <c r="C55" s="47" t="s">
        <v>54</v>
      </c>
      <c r="D55" s="48"/>
      <c r="E55" s="11">
        <f>E56+E57+E58+E59</f>
        <v>21711220</v>
      </c>
      <c r="F55" s="11"/>
      <c r="G55" s="11">
        <f t="shared" si="3"/>
        <v>21711220</v>
      </c>
      <c r="H55" s="11">
        <f>H56+H57+H58+H59</f>
        <v>12524931.6</v>
      </c>
      <c r="I55" s="11">
        <f>I56+I57+I58+I59</f>
        <v>12524931.6</v>
      </c>
      <c r="J55" s="11">
        <f t="shared" si="1"/>
        <v>-9186288.4000000004</v>
      </c>
    </row>
    <row r="56" spans="2:10" x14ac:dyDescent="0.2">
      <c r="B56" s="5"/>
      <c r="C56" s="18"/>
      <c r="D56" s="19" t="s">
        <v>55</v>
      </c>
      <c r="E56" s="11">
        <v>3113011.9</v>
      </c>
      <c r="F56" s="11"/>
      <c r="G56" s="11">
        <f t="shared" si="3"/>
        <v>3113011.9</v>
      </c>
      <c r="H56" s="14">
        <v>4740134</v>
      </c>
      <c r="I56" s="14">
        <v>4740134</v>
      </c>
      <c r="J56" s="11">
        <f t="shared" si="1"/>
        <v>1627122.1</v>
      </c>
    </row>
    <row r="57" spans="2:10" x14ac:dyDescent="0.2">
      <c r="B57" s="5"/>
      <c r="C57" s="18"/>
      <c r="D57" s="19" t="s">
        <v>56</v>
      </c>
      <c r="E57" s="11"/>
      <c r="F57" s="11"/>
      <c r="G57" s="11">
        <f t="shared" si="3"/>
        <v>0</v>
      </c>
      <c r="H57" s="14"/>
      <c r="I57" s="14"/>
      <c r="J57" s="11">
        <f t="shared" si="1"/>
        <v>0</v>
      </c>
    </row>
    <row r="58" spans="2:10" x14ac:dyDescent="0.2">
      <c r="B58" s="5"/>
      <c r="C58" s="18"/>
      <c r="D58" s="19" t="s">
        <v>57</v>
      </c>
      <c r="E58" s="11"/>
      <c r="F58" s="11"/>
      <c r="G58" s="11">
        <f t="shared" si="3"/>
        <v>0</v>
      </c>
      <c r="H58" s="14"/>
      <c r="I58" s="14"/>
      <c r="J58" s="11">
        <f t="shared" si="1"/>
        <v>0</v>
      </c>
    </row>
    <row r="59" spans="2:10" x14ac:dyDescent="0.2">
      <c r="B59" s="5"/>
      <c r="C59" s="18"/>
      <c r="D59" s="19" t="s">
        <v>58</v>
      </c>
      <c r="E59" s="11">
        <f>26711220-E56-E37</f>
        <v>18598208.100000001</v>
      </c>
      <c r="F59" s="11"/>
      <c r="G59" s="11">
        <f t="shared" si="3"/>
        <v>18598208.100000001</v>
      </c>
      <c r="H59" s="14">
        <v>7784797.5999999996</v>
      </c>
      <c r="I59" s="14">
        <v>7784797.5999999996</v>
      </c>
      <c r="J59" s="11">
        <f t="shared" si="1"/>
        <v>-10813410.500000002</v>
      </c>
    </row>
    <row r="60" spans="2:10" x14ac:dyDescent="0.2">
      <c r="B60" s="5"/>
      <c r="C60" s="47" t="s">
        <v>59</v>
      </c>
      <c r="D60" s="48"/>
      <c r="E60" s="11">
        <f>E61+E62</f>
        <v>0</v>
      </c>
      <c r="F60" s="11"/>
      <c r="G60" s="11">
        <f>G61+G62</f>
        <v>0</v>
      </c>
      <c r="H60" s="14"/>
      <c r="I60" s="14"/>
      <c r="J60" s="11">
        <f t="shared" si="1"/>
        <v>0</v>
      </c>
    </row>
    <row r="61" spans="2:10" x14ac:dyDescent="0.2">
      <c r="B61" s="5"/>
      <c r="C61" s="18"/>
      <c r="D61" s="19" t="s">
        <v>60</v>
      </c>
      <c r="E61" s="11"/>
      <c r="F61" s="11"/>
      <c r="G61" s="11"/>
      <c r="H61" s="14"/>
      <c r="I61" s="14"/>
      <c r="J61" s="11">
        <f t="shared" si="1"/>
        <v>0</v>
      </c>
    </row>
    <row r="62" spans="2:10" x14ac:dyDescent="0.2">
      <c r="B62" s="5"/>
      <c r="C62" s="18"/>
      <c r="D62" s="19" t="s">
        <v>61</v>
      </c>
      <c r="E62" s="11"/>
      <c r="F62" s="11"/>
      <c r="G62" s="11"/>
      <c r="H62" s="14"/>
      <c r="I62" s="14"/>
      <c r="J62" s="11">
        <f t="shared" si="1"/>
        <v>0</v>
      </c>
    </row>
    <row r="63" spans="2:10" x14ac:dyDescent="0.2">
      <c r="B63" s="5"/>
      <c r="C63" s="47" t="s">
        <v>62</v>
      </c>
      <c r="D63" s="48"/>
      <c r="E63" s="11"/>
      <c r="F63" s="11"/>
      <c r="G63" s="11"/>
      <c r="H63" s="14"/>
      <c r="I63" s="14"/>
      <c r="J63" s="11">
        <f t="shared" si="1"/>
        <v>0</v>
      </c>
    </row>
    <row r="64" spans="2:10" x14ac:dyDescent="0.2">
      <c r="B64" s="5"/>
      <c r="C64" s="47" t="s">
        <v>63</v>
      </c>
      <c r="D64" s="48"/>
      <c r="E64" s="11"/>
      <c r="F64" s="11"/>
      <c r="G64" s="11"/>
      <c r="H64" s="11"/>
      <c r="I64" s="11"/>
      <c r="J64" s="11">
        <f t="shared" si="1"/>
        <v>0</v>
      </c>
    </row>
    <row r="65" spans="2:10" ht="8.1" customHeight="1" x14ac:dyDescent="0.2">
      <c r="B65" s="6"/>
      <c r="C65" s="40"/>
      <c r="D65" s="41"/>
      <c r="E65" s="11"/>
      <c r="F65" s="11"/>
      <c r="G65" s="11"/>
      <c r="H65" s="11"/>
      <c r="I65" s="11"/>
      <c r="J65" s="11"/>
    </row>
    <row r="66" spans="2:10" s="2" customFormat="1" ht="15" x14ac:dyDescent="0.25">
      <c r="B66" s="42" t="s">
        <v>64</v>
      </c>
      <c r="C66" s="43"/>
      <c r="D66" s="44"/>
      <c r="E66" s="13">
        <f>E46+E55+E60+E63+E64</f>
        <v>93233591.400000006</v>
      </c>
      <c r="F66" s="13"/>
      <c r="G66" s="13">
        <f>G46+G55+G60+G63+G64</f>
        <v>93233591.400000006</v>
      </c>
      <c r="H66" s="13">
        <f>H46+H55+H60+H63+H64</f>
        <v>46257312.700000003</v>
      </c>
      <c r="I66" s="13">
        <f>I46+I55+I60+I63+I64</f>
        <v>46257312.700000003</v>
      </c>
      <c r="J66" s="13">
        <f>I66-E66</f>
        <v>-46976278.700000003</v>
      </c>
    </row>
    <row r="67" spans="2:10" ht="8.1" customHeight="1" x14ac:dyDescent="0.2">
      <c r="B67" s="6"/>
      <c r="C67" s="40"/>
      <c r="D67" s="41"/>
      <c r="E67" s="11"/>
      <c r="F67" s="11"/>
      <c r="G67" s="11"/>
      <c r="H67" s="11"/>
      <c r="I67" s="11"/>
      <c r="J67" s="11">
        <f t="shared" si="1"/>
        <v>0</v>
      </c>
    </row>
    <row r="68" spans="2:10" s="2" customFormat="1" ht="15" x14ac:dyDescent="0.25">
      <c r="B68" s="42" t="s">
        <v>65</v>
      </c>
      <c r="C68" s="43"/>
      <c r="D68" s="44"/>
      <c r="E68" s="13">
        <f>E69</f>
        <v>9907367.9000000004</v>
      </c>
      <c r="F68" s="13"/>
      <c r="G68" s="13">
        <f>G69</f>
        <v>9907367.9000000004</v>
      </c>
      <c r="H68" s="13">
        <f>H69</f>
        <v>902930</v>
      </c>
      <c r="I68" s="13">
        <f>I69</f>
        <v>902930</v>
      </c>
      <c r="J68" s="13">
        <f t="shared" si="1"/>
        <v>-9004437.9000000004</v>
      </c>
    </row>
    <row r="69" spans="2:10" x14ac:dyDescent="0.2">
      <c r="B69" s="5"/>
      <c r="C69" s="47" t="s">
        <v>66</v>
      </c>
      <c r="D69" s="48"/>
      <c r="E69" s="11">
        <v>9907367.9000000004</v>
      </c>
      <c r="F69" s="11"/>
      <c r="G69" s="11">
        <f>+E69+F69</f>
        <v>9907367.9000000004</v>
      </c>
      <c r="H69" s="11">
        <v>902930</v>
      </c>
      <c r="I69" s="11">
        <v>902930</v>
      </c>
      <c r="J69" s="11">
        <f t="shared" si="1"/>
        <v>-9004437.9000000004</v>
      </c>
    </row>
    <row r="70" spans="2:10" ht="8.1" customHeight="1" x14ac:dyDescent="0.2">
      <c r="B70" s="6"/>
      <c r="C70" s="40"/>
      <c r="D70" s="41"/>
      <c r="E70" s="11"/>
      <c r="F70" s="11"/>
      <c r="G70" s="11"/>
      <c r="H70" s="11"/>
      <c r="I70" s="11"/>
      <c r="J70" s="11">
        <f t="shared" si="1"/>
        <v>0</v>
      </c>
    </row>
    <row r="71" spans="2:10" s="2" customFormat="1" ht="15" x14ac:dyDescent="0.25">
      <c r="B71" s="42" t="s">
        <v>67</v>
      </c>
      <c r="C71" s="43"/>
      <c r="D71" s="44"/>
      <c r="E71" s="20">
        <f>+E42+E66+E68</f>
        <v>246649964.30000001</v>
      </c>
      <c r="F71" s="13"/>
      <c r="G71" s="13">
        <f>G42+G66+G68</f>
        <v>246649964.30000001</v>
      </c>
      <c r="H71" s="13">
        <f>H42+H66+H68</f>
        <v>128810194</v>
      </c>
      <c r="I71" s="13">
        <f>I42+I66+I68</f>
        <v>128810194</v>
      </c>
      <c r="J71" s="13">
        <f>I71-E71</f>
        <v>-117839770.30000001</v>
      </c>
    </row>
    <row r="72" spans="2:10" ht="8.1" customHeight="1" x14ac:dyDescent="0.2">
      <c r="B72" s="6"/>
      <c r="C72" s="40"/>
      <c r="D72" s="41"/>
      <c r="E72" s="11"/>
      <c r="F72" s="11"/>
      <c r="G72" s="11"/>
      <c r="H72" s="11"/>
      <c r="I72" s="11"/>
      <c r="J72" s="11"/>
    </row>
    <row r="73" spans="2:10" x14ac:dyDescent="0.2">
      <c r="B73" s="5"/>
      <c r="C73" s="43" t="s">
        <v>68</v>
      </c>
      <c r="D73" s="44"/>
      <c r="E73" s="11"/>
      <c r="F73" s="11"/>
      <c r="G73" s="11"/>
      <c r="H73" s="11">
        <f>H71-128810194</f>
        <v>0</v>
      </c>
      <c r="I73" s="11"/>
      <c r="J73" s="11"/>
    </row>
    <row r="74" spans="2:10" ht="18.75" customHeight="1" x14ac:dyDescent="0.2">
      <c r="B74" s="5"/>
      <c r="C74" s="45" t="s">
        <v>69</v>
      </c>
      <c r="D74" s="46"/>
      <c r="E74" s="11">
        <v>9907367.9000000004</v>
      </c>
      <c r="F74" s="11"/>
      <c r="G74" s="11">
        <f>+E74+F74</f>
        <v>9907367.9000000004</v>
      </c>
      <c r="H74" s="11">
        <v>902930</v>
      </c>
      <c r="I74" s="11">
        <v>902930</v>
      </c>
      <c r="J74" s="13">
        <f>I74-E74</f>
        <v>-9004437.9000000004</v>
      </c>
    </row>
    <row r="75" spans="2:10" ht="18.75" customHeight="1" x14ac:dyDescent="0.2">
      <c r="B75" s="5"/>
      <c r="C75" s="45" t="s">
        <v>70</v>
      </c>
      <c r="D75" s="46"/>
      <c r="E75" s="11"/>
      <c r="F75" s="11"/>
      <c r="G75" s="11"/>
      <c r="H75" s="11"/>
      <c r="I75" s="11"/>
      <c r="J75" s="11"/>
    </row>
    <row r="76" spans="2:10" x14ac:dyDescent="0.2">
      <c r="B76" s="21"/>
      <c r="C76" s="38" t="s">
        <v>71</v>
      </c>
      <c r="D76" s="39"/>
      <c r="E76" s="12">
        <f>E74+E75</f>
        <v>9907367.9000000004</v>
      </c>
      <c r="F76" s="12"/>
      <c r="G76" s="12">
        <f>G74+G75</f>
        <v>9907367.9000000004</v>
      </c>
      <c r="H76" s="12">
        <f>H74+H75</f>
        <v>902930</v>
      </c>
      <c r="I76" s="12">
        <f>I74+I75</f>
        <v>902930</v>
      </c>
      <c r="J76" s="22">
        <f>I76-E76</f>
        <v>-9004437.9000000004</v>
      </c>
    </row>
    <row r="77" spans="2:10" ht="8.1" customHeight="1" x14ac:dyDescent="0.2"/>
    <row r="78" spans="2:10" hidden="1" x14ac:dyDescent="0.2"/>
    <row r="79" spans="2:10" hidden="1" x14ac:dyDescent="0.2">
      <c r="C79" s="1"/>
      <c r="D79" s="1"/>
    </row>
    <row r="80" spans="2:10" x14ac:dyDescent="0.2"/>
    <row r="81" x14ac:dyDescent="0.2"/>
  </sheetData>
  <mergeCells count="42">
    <mergeCell ref="C10:D10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C69:D69"/>
    <mergeCell ref="B43:D43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C76:D76"/>
    <mergeCell ref="C70:D70"/>
    <mergeCell ref="B71:D71"/>
    <mergeCell ref="C72:D72"/>
    <mergeCell ref="C73:D73"/>
    <mergeCell ref="C74:D74"/>
    <mergeCell ref="C75:D75"/>
  </mergeCells>
  <printOptions horizontalCentered="1"/>
  <pageMargins left="0.11811023622047245" right="0.11811023622047245" top="0.35433070866141736" bottom="0.35433070866141736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13" workbookViewId="0">
      <selection activeCell="D25" sqref="D25"/>
    </sheetView>
  </sheetViews>
  <sheetFormatPr baseColWidth="10" defaultRowHeight="15" x14ac:dyDescent="0.25"/>
  <cols>
    <col min="1" max="1" width="60.5703125" bestFit="1" customWidth="1"/>
    <col min="2" max="2" width="16.42578125" bestFit="1" customWidth="1"/>
    <col min="3" max="3" width="17.85546875" bestFit="1" customWidth="1"/>
  </cols>
  <sheetData>
    <row r="1" spans="1:3" x14ac:dyDescent="0.25">
      <c r="A1" s="70" t="s">
        <v>81</v>
      </c>
      <c r="B1" s="70"/>
    </row>
    <row r="2" spans="1:3" x14ac:dyDescent="0.25">
      <c r="A2" s="71" t="s">
        <v>76</v>
      </c>
      <c r="B2" s="71"/>
    </row>
    <row r="3" spans="1:3" x14ac:dyDescent="0.25">
      <c r="A3" s="23"/>
      <c r="B3" s="23"/>
    </row>
    <row r="4" spans="1:3" x14ac:dyDescent="0.25">
      <c r="A4" s="23"/>
      <c r="B4" s="23"/>
    </row>
    <row r="5" spans="1:3" x14ac:dyDescent="0.25">
      <c r="A5" s="24" t="s">
        <v>77</v>
      </c>
      <c r="B5" s="25">
        <f>B7+B10</f>
        <v>2206228311.5500002</v>
      </c>
    </row>
    <row r="6" spans="1:3" x14ac:dyDescent="0.25">
      <c r="A6" s="24"/>
      <c r="B6" s="25"/>
    </row>
    <row r="7" spans="1:3" x14ac:dyDescent="0.25">
      <c r="A7" s="24" t="s">
        <v>78</v>
      </c>
      <c r="B7" s="25">
        <f>B8</f>
        <v>447957710.55000001</v>
      </c>
    </row>
    <row r="8" spans="1:3" x14ac:dyDescent="0.25">
      <c r="A8" s="26" t="s">
        <v>79</v>
      </c>
      <c r="B8" s="37">
        <v>447957710.55000001</v>
      </c>
    </row>
    <row r="9" spans="1:3" x14ac:dyDescent="0.25">
      <c r="A9" s="26"/>
      <c r="B9" s="27"/>
    </row>
    <row r="10" spans="1:3" x14ac:dyDescent="0.25">
      <c r="A10" s="24" t="s">
        <v>80</v>
      </c>
      <c r="B10" s="25">
        <f>SUM(B11:B14)</f>
        <v>1758270601</v>
      </c>
    </row>
    <row r="11" spans="1:3" ht="25.5" x14ac:dyDescent="0.25">
      <c r="A11" s="31" t="s">
        <v>82</v>
      </c>
      <c r="B11" s="29">
        <v>810000000</v>
      </c>
    </row>
    <row r="12" spans="1:3" x14ac:dyDescent="0.25">
      <c r="A12" s="31" t="s">
        <v>83</v>
      </c>
      <c r="B12" s="29">
        <v>220000000</v>
      </c>
      <c r="C12" s="33">
        <f>B11+B12</f>
        <v>1030000000</v>
      </c>
    </row>
    <row r="13" spans="1:3" x14ac:dyDescent="0.25">
      <c r="A13" s="28" t="s">
        <v>75</v>
      </c>
      <c r="B13" s="30"/>
    </row>
    <row r="14" spans="1:3" x14ac:dyDescent="0.25">
      <c r="A14" s="28" t="s">
        <v>74</v>
      </c>
      <c r="B14" s="30">
        <v>728270601</v>
      </c>
    </row>
    <row r="19" spans="1:3" x14ac:dyDescent="0.25">
      <c r="A19" s="24" t="s">
        <v>97</v>
      </c>
      <c r="B19" s="25">
        <f>B21+B24+B34</f>
        <v>17929022016.860001</v>
      </c>
    </row>
    <row r="20" spans="1:3" x14ac:dyDescent="0.25">
      <c r="A20" s="26"/>
      <c r="B20" s="32"/>
    </row>
    <row r="21" spans="1:3" x14ac:dyDescent="0.25">
      <c r="A21" s="24" t="s">
        <v>98</v>
      </c>
      <c r="B21" s="25">
        <f>B22</f>
        <v>4740133990.04</v>
      </c>
    </row>
    <row r="22" spans="1:3" x14ac:dyDescent="0.25">
      <c r="A22" s="28" t="s">
        <v>99</v>
      </c>
      <c r="B22" s="30">
        <v>4740133990.04</v>
      </c>
    </row>
    <row r="23" spans="1:3" x14ac:dyDescent="0.25">
      <c r="B23" s="33"/>
    </row>
    <row r="24" spans="1:3" x14ac:dyDescent="0.25">
      <c r="A24" s="24" t="s">
        <v>85</v>
      </c>
      <c r="B24" s="25">
        <f>B25+B34</f>
        <v>7784797614.5600004</v>
      </c>
    </row>
    <row r="25" spans="1:3" x14ac:dyDescent="0.25">
      <c r="A25" s="24" t="s">
        <v>104</v>
      </c>
      <c r="B25" s="25">
        <f>SUM(B26:B32)</f>
        <v>2380707202.3000002</v>
      </c>
      <c r="C25" s="33">
        <v>3108977803.3000002</v>
      </c>
    </row>
    <row r="26" spans="1:3" x14ac:dyDescent="0.25">
      <c r="A26" s="26" t="s">
        <v>100</v>
      </c>
      <c r="B26" s="32">
        <v>21825974</v>
      </c>
      <c r="C26" s="33">
        <f>C25-B25</f>
        <v>728270601</v>
      </c>
    </row>
    <row r="27" spans="1:3" x14ac:dyDescent="0.25">
      <c r="A27" s="26" t="s">
        <v>101</v>
      </c>
      <c r="B27" s="32">
        <v>9680796</v>
      </c>
    </row>
    <row r="28" spans="1:3" x14ac:dyDescent="0.25">
      <c r="A28" s="26" t="s">
        <v>102</v>
      </c>
      <c r="B28" s="32">
        <v>30441446</v>
      </c>
    </row>
    <row r="29" spans="1:3" x14ac:dyDescent="0.25">
      <c r="A29" s="26" t="s">
        <v>103</v>
      </c>
      <c r="B29" s="32">
        <v>37758024</v>
      </c>
    </row>
    <row r="30" spans="1:3" x14ac:dyDescent="0.25">
      <c r="A30" s="26" t="s">
        <v>105</v>
      </c>
      <c r="B30" s="32">
        <v>186642946.30000001</v>
      </c>
    </row>
    <row r="31" spans="1:3" x14ac:dyDescent="0.25">
      <c r="A31" s="26" t="s">
        <v>86</v>
      </c>
      <c r="B31" s="32">
        <v>1044358016</v>
      </c>
    </row>
    <row r="32" spans="1:3" x14ac:dyDescent="0.25">
      <c r="A32" s="26" t="s">
        <v>106</v>
      </c>
      <c r="B32" s="32">
        <v>1050000000</v>
      </c>
    </row>
    <row r="33" spans="1:3" x14ac:dyDescent="0.25">
      <c r="A33" s="26"/>
      <c r="B33" s="25"/>
    </row>
    <row r="34" spans="1:3" x14ac:dyDescent="0.25">
      <c r="A34" s="24" t="s">
        <v>108</v>
      </c>
      <c r="B34" s="25">
        <f>SUM(B35:B45)</f>
        <v>5404090412.2600002</v>
      </c>
      <c r="C34" s="33">
        <f>B34+B21+B11+B12</f>
        <v>11174224402.299999</v>
      </c>
    </row>
    <row r="35" spans="1:3" x14ac:dyDescent="0.25">
      <c r="A35" s="28" t="s">
        <v>96</v>
      </c>
      <c r="B35" s="30">
        <f>382062444.42+1000000000+26958967.54+594369388.84+502729252.84+1083061450.46+34723690.51</f>
        <v>3623905194.6100006</v>
      </c>
      <c r="C35" s="33">
        <v>4653905194.6099997</v>
      </c>
    </row>
    <row r="36" spans="1:3" x14ac:dyDescent="0.25">
      <c r="A36" s="28" t="s">
        <v>95</v>
      </c>
      <c r="B36" s="30">
        <v>783209200.23000002</v>
      </c>
      <c r="C36" s="34">
        <f>C35-B35</f>
        <v>1029999999.999999</v>
      </c>
    </row>
    <row r="37" spans="1:3" x14ac:dyDescent="0.25">
      <c r="A37" s="28" t="s">
        <v>90</v>
      </c>
      <c r="B37" s="32">
        <v>28553000</v>
      </c>
      <c r="C37" s="35"/>
    </row>
    <row r="38" spans="1:3" x14ac:dyDescent="0.25">
      <c r="A38" s="28" t="s">
        <v>94</v>
      </c>
      <c r="B38" s="32">
        <v>421171410.80000001</v>
      </c>
    </row>
    <row r="39" spans="1:3" x14ac:dyDescent="0.25">
      <c r="A39" s="28" t="s">
        <v>88</v>
      </c>
      <c r="B39" s="30">
        <v>20679486</v>
      </c>
    </row>
    <row r="40" spans="1:3" x14ac:dyDescent="0.25">
      <c r="A40" s="31" t="s">
        <v>89</v>
      </c>
      <c r="B40" s="36">
        <v>261027012.94999999</v>
      </c>
    </row>
    <row r="41" spans="1:3" x14ac:dyDescent="0.25">
      <c r="A41" s="28" t="s">
        <v>91</v>
      </c>
      <c r="B41" s="30">
        <v>22640550</v>
      </c>
    </row>
    <row r="42" spans="1:3" x14ac:dyDescent="0.25">
      <c r="A42" s="28" t="s">
        <v>92</v>
      </c>
      <c r="B42" s="30">
        <v>110103274</v>
      </c>
    </row>
    <row r="43" spans="1:3" x14ac:dyDescent="0.25">
      <c r="A43" s="28" t="s">
        <v>93</v>
      </c>
      <c r="B43" s="30">
        <v>98523221.870000005</v>
      </c>
    </row>
    <row r="44" spans="1:3" x14ac:dyDescent="0.25">
      <c r="A44" s="28" t="s">
        <v>107</v>
      </c>
      <c r="B44" s="36">
        <v>21229828.800000001</v>
      </c>
    </row>
    <row r="45" spans="1:3" x14ac:dyDescent="0.25">
      <c r="A45" s="28" t="s">
        <v>87</v>
      </c>
      <c r="B45" s="30">
        <v>13048233</v>
      </c>
    </row>
    <row r="47" spans="1:3" x14ac:dyDescent="0.25">
      <c r="A47" s="23"/>
      <c r="B47" s="26"/>
      <c r="C47" s="26"/>
    </row>
  </sheetData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30-06-2018</vt:lpstr>
      <vt:lpstr>ANEXO</vt:lpstr>
      <vt:lpstr>ANEXO!Área_de_impresión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2018-08-08T20:02:45Z</cp:lastPrinted>
  <dcterms:created xsi:type="dcterms:W3CDTF">2016-10-11T17:36:10Z</dcterms:created>
  <dcterms:modified xsi:type="dcterms:W3CDTF">2018-08-08T20:02:49Z</dcterms:modified>
</cp:coreProperties>
</file>