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ol\Downloads\archive(2)\"/>
    </mc:Choice>
  </mc:AlternateContent>
  <xr:revisionPtr revIDLastSave="0" documentId="8_{4A709430-8DDD-4928-B877-608AFA1F72A1}" xr6:coauthVersionLast="47" xr6:coauthVersionMax="47" xr10:uidLastSave="{00000000-0000-0000-0000-000000000000}"/>
  <bookViews>
    <workbookView xWindow="-120" yWindow="-120" windowWidth="29040" windowHeight="15840" xr2:uid="{A0078B45-AF8E-4635-BF4E-DA972702D94B}"/>
  </bookViews>
  <sheets>
    <sheet name="Formato 2 LDF SEP" sheetId="1" r:id="rId1"/>
  </sheets>
  <externalReferences>
    <externalReference r:id="rId2"/>
  </externalReferences>
  <definedNames>
    <definedName name="JR_PAGE_ANCHOR_0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G51" i="1"/>
  <c r="F51" i="1"/>
  <c r="E51" i="1"/>
  <c r="D51" i="1"/>
  <c r="H49" i="1"/>
  <c r="H48" i="1"/>
  <c r="H47" i="1"/>
  <c r="G46" i="1"/>
  <c r="F46" i="1"/>
  <c r="E46" i="1"/>
  <c r="D46" i="1"/>
  <c r="H46" i="1" s="1"/>
  <c r="D37" i="1"/>
  <c r="H37" i="1" s="1"/>
  <c r="H36" i="1"/>
  <c r="H35" i="1"/>
  <c r="D34" i="1"/>
  <c r="H34" i="1" s="1"/>
  <c r="E31" i="1"/>
  <c r="E28" i="1" s="1"/>
  <c r="E27" i="1" s="1"/>
  <c r="D31" i="1"/>
  <c r="H31" i="1" s="1"/>
  <c r="H30" i="1"/>
  <c r="D30" i="1"/>
  <c r="J28" i="1"/>
  <c r="J27" i="1" s="1"/>
  <c r="I28" i="1"/>
  <c r="G28" i="1"/>
  <c r="F28" i="1"/>
  <c r="F27" i="1" s="1"/>
  <c r="I27" i="1"/>
  <c r="G27" i="1"/>
  <c r="H24" i="1"/>
  <c r="H22" i="1"/>
  <c r="H21" i="1"/>
  <c r="H20" i="1"/>
  <c r="H19" i="1"/>
  <c r="H18" i="1"/>
  <c r="H17" i="1"/>
  <c r="D16" i="1"/>
  <c r="H16" i="1" s="1"/>
  <c r="D15" i="1"/>
  <c r="H15" i="1" s="1"/>
  <c r="E14" i="1"/>
  <c r="H14" i="1" s="1"/>
  <c r="H11" i="1" s="1"/>
  <c r="H10" i="1" s="1"/>
  <c r="H13" i="1"/>
  <c r="J11" i="1"/>
  <c r="J10" i="1" s="1"/>
  <c r="J9" i="1" s="1"/>
  <c r="I11" i="1"/>
  <c r="G11" i="1"/>
  <c r="F11" i="1"/>
  <c r="F10" i="1" s="1"/>
  <c r="D11" i="1"/>
  <c r="D10" i="1" s="1"/>
  <c r="I10" i="1"/>
  <c r="I9" i="1" s="1"/>
  <c r="G10" i="1"/>
  <c r="G9" i="1" s="1"/>
  <c r="G44" i="1" s="1"/>
  <c r="F9" i="1" l="1"/>
  <c r="F44" i="1" s="1"/>
  <c r="D32" i="1"/>
  <c r="D33" i="1"/>
  <c r="H33" i="1" s="1"/>
  <c r="E11" i="1"/>
  <c r="E10" i="1" s="1"/>
  <c r="E9" i="1" s="1"/>
  <c r="E44" i="1" s="1"/>
  <c r="H32" i="1" l="1"/>
  <c r="H28" i="1" s="1"/>
  <c r="H27" i="1" s="1"/>
  <c r="H9" i="1" s="1"/>
  <c r="H44" i="1" s="1"/>
  <c r="D28" i="1"/>
  <c r="D27" i="1" s="1"/>
  <c r="D9" i="1" s="1"/>
  <c r="D44" i="1" s="1"/>
</calcChain>
</file>

<file path=xl/sharedStrings.xml><?xml version="1.0" encoding="utf-8"?>
<sst xmlns="http://schemas.openxmlformats.org/spreadsheetml/2006/main" count="73" uniqueCount="62">
  <si>
    <t>Formato 2 Informe Analítico de la Deuda Pública y Otros Pasivos - LDF</t>
  </si>
  <si>
    <t>Sector Central del Poder Ejecutivo del Estado Libre y Soberano de México</t>
  </si>
  <si>
    <t>Informe Analítico de la Deuda Pública y Otros Pasivos - LDF</t>
  </si>
  <si>
    <t>Del 1 de Enero al 30 de Septiembre de 2023</t>
  </si>
  <si>
    <t>Cifras Preliminares</t>
  </si>
  <si>
    <t>(Miles de Pesos)</t>
  </si>
  <si>
    <t>Denominación de la Deuda Pública y Otros Pasivos (c)</t>
  </si>
  <si>
    <t>Saldo al 31 de Diciembre de 2022</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</si>
  <si>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</si>
  <si>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</si>
  <si>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</si>
  <si>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</si>
  <si>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</si>
  <si>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</si>
  <si>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</si>
  <si>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</si>
  <si>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</si>
  <si>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Citibanamex S.A</t>
  </si>
  <si>
    <t xml:space="preserve">  </t>
  </si>
  <si>
    <t>BBVA</t>
  </si>
  <si>
    <t>Santander S,A</t>
  </si>
  <si>
    <t>Banorte S.A</t>
  </si>
  <si>
    <t>Banobras S.N.C</t>
  </si>
  <si>
    <t>Banobras PROFISE</t>
  </si>
  <si>
    <t>Banobras FONREC</t>
  </si>
  <si>
    <t>Banobras  Swaps</t>
  </si>
  <si>
    <t>Emision Bursatil</t>
  </si>
  <si>
    <t>Comisiones Gastos y Coberturas de la deuda</t>
  </si>
  <si>
    <t>Comisiones Gastos por ( Emision  Bursatil)</t>
  </si>
  <si>
    <t xml:space="preserve">Lineas Contingentes </t>
  </si>
  <si>
    <t>a2) Títulos y Valores</t>
  </si>
  <si>
    <t>a3) Arrendamientos Financieros</t>
  </si>
  <si>
    <t>B. Largo Plazo (B=b1+b2+b3)</t>
  </si>
  <si>
    <t>b1) Instituciones de Crédito</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</si>
  <si>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</si>
  <si>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</si>
  <si>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</si>
  <si>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</si>
  <si>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</si>
  <si>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</si>
  <si>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</si>
  <si>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</si>
  <si>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</si>
  <si>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</si>
  <si>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</si>
  <si>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BANOBRAS (PROFISE) *</t>
  </si>
  <si>
    <t>B. BANOBRAS (FONREC)  *</t>
  </si>
  <si>
    <t xml:space="preserve"> </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</si>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</sst>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
  </numFmts>
  <fonts count="5" x14ac:knownFonts="1">
    <font>
      <sz val="11"/>
      <color theme="1"/>
      <name val="Calibri"/>
      <family val="2"/>
      <scheme val="minor"/>
    </font>
    <font>
      <sz val="11"/>
      <color theme="1"/>
      <name val="Calibri"/>
      <family val="2"/>
      <scheme val="minor"/>
    </font>
    <font>
      <b/>
      <sz val="7"/>
      <color theme="1"/>
      <name val="Arial"/>
      <family val="2"/>
    </font>
    <font>
      <sz val="7"/>
      <color theme="1"/>
      <name val="Arial"/>
      <family val="2"/>
    </font>
    <font>
      <b/>
      <i/>
      <sz val="7"/>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2" fillId="0" borderId="0" xfId="0" applyFont="1" applyAlignment="1">
      <alignment horizontal="left"/>
    </xf>
    <xf numFmtId="0" fontId="3"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164" fontId="2" fillId="0" borderId="12" xfId="0" applyNumberFormat="1" applyFont="1" applyBorder="1" applyAlignment="1">
      <alignment horizontal="right" vertical="center" wrapText="1"/>
    </xf>
    <xf numFmtId="0" fontId="3" fillId="0" borderId="4" xfId="0" applyFont="1" applyBorder="1"/>
    <xf numFmtId="0" fontId="2" fillId="0" borderId="5" xfId="0" applyFont="1" applyBorder="1" applyAlignment="1">
      <alignment vertical="center" wrapText="1"/>
    </xf>
    <xf numFmtId="0" fontId="3" fillId="0" borderId="5" xfId="0" applyFont="1" applyBorder="1" applyAlignment="1">
      <alignment horizontal="left" vertical="center" wrapText="1" indent="1"/>
    </xf>
    <xf numFmtId="164" fontId="3"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4" fontId="3" fillId="0" borderId="0" xfId="0" applyNumberFormat="1" applyFont="1"/>
    <xf numFmtId="4" fontId="3" fillId="0" borderId="0" xfId="0" applyNumberFormat="1" applyFont="1" applyAlignment="1">
      <alignment horizontal="right" vertical="center" wrapText="1"/>
    </xf>
    <xf numFmtId="0" fontId="3" fillId="0" borderId="4" xfId="0" applyFont="1" applyBorder="1" applyAlignment="1">
      <alignment horizontal="justify" vertical="center" wrapText="1"/>
    </xf>
    <xf numFmtId="165" fontId="3" fillId="0" borderId="12" xfId="0" applyNumberFormat="1" applyFont="1" applyBorder="1" applyAlignment="1">
      <alignment horizontal="right" vertical="center" wrapText="1"/>
    </xf>
    <xf numFmtId="0" fontId="2" fillId="0" borderId="4" xfId="0" applyFont="1" applyBorder="1" applyAlignment="1">
      <alignment horizontal="justify" vertical="center" wrapText="1"/>
    </xf>
    <xf numFmtId="165" fontId="3" fillId="0" borderId="0" xfId="0" applyNumberFormat="1" applyFont="1"/>
    <xf numFmtId="164" fontId="3" fillId="0" borderId="12" xfId="0" applyNumberFormat="1" applyFont="1" applyBorder="1" applyAlignment="1">
      <alignment horizontal="justify" vertical="center" wrapText="1"/>
    </xf>
    <xf numFmtId="164" fontId="2" fillId="0" borderId="12" xfId="0" applyNumberFormat="1" applyFont="1" applyBorder="1" applyAlignment="1">
      <alignment horizontal="justify" vertical="center" wrapText="1"/>
    </xf>
    <xf numFmtId="166" fontId="3" fillId="0" borderId="12" xfId="0" applyNumberFormat="1" applyFont="1" applyBorder="1" applyAlignment="1">
      <alignment horizontal="right" vertical="center" wrapText="1"/>
    </xf>
    <xf numFmtId="0" fontId="2" fillId="0" borderId="4" xfId="0" applyFont="1" applyBorder="1" applyAlignment="1">
      <alignment horizontal="center" vertical="center"/>
    </xf>
    <xf numFmtId="0" fontId="3" fillId="0" borderId="0" xfId="0" applyFont="1" applyAlignment="1">
      <alignment horizontal="left" vertical="center" wrapText="1" indent="1"/>
    </xf>
    <xf numFmtId="0" fontId="3" fillId="2" borderId="4" xfId="0" applyFont="1" applyFill="1" applyBorder="1" applyAlignment="1">
      <alignment horizontal="justify" vertical="center" wrapText="1"/>
    </xf>
    <xf numFmtId="0" fontId="3" fillId="2" borderId="0" xfId="0" applyFont="1" applyFill="1"/>
    <xf numFmtId="164" fontId="3" fillId="2" borderId="12" xfId="0" applyNumberFormat="1" applyFont="1" applyFill="1" applyBorder="1" applyAlignment="1">
      <alignment horizontal="justify" vertical="center" wrapText="1"/>
    </xf>
    <xf numFmtId="0" fontId="2" fillId="0" borderId="5" xfId="0" applyFont="1" applyBorder="1" applyAlignment="1">
      <alignment horizontal="justify" vertical="center" wrapText="1"/>
    </xf>
    <xf numFmtId="0" fontId="3" fillId="0" borderId="5" xfId="0" applyFont="1" applyBorder="1" applyAlignment="1">
      <alignment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164" fontId="4" fillId="0" borderId="12" xfId="0" applyNumberFormat="1" applyFont="1" applyBorder="1" applyAlignment="1">
      <alignment horizontal="right" vertical="center" wrapText="1"/>
    </xf>
    <xf numFmtId="164" fontId="3" fillId="0" borderId="12" xfId="1" applyNumberFormat="1" applyFont="1" applyBorder="1" applyAlignment="1">
      <alignment horizontal="right" vertical="center" wrapText="1"/>
    </xf>
    <xf numFmtId="0" fontId="4" fillId="0" borderId="6" xfId="0" applyFont="1" applyBorder="1" applyAlignment="1">
      <alignment horizontal="justify" vertical="center" wrapText="1"/>
    </xf>
    <xf numFmtId="0" fontId="4" fillId="0" borderId="8" xfId="0" applyFont="1" applyBorder="1" applyAlignment="1">
      <alignment horizontal="justify" vertical="center" wrapText="1"/>
    </xf>
    <xf numFmtId="164" fontId="4" fillId="0" borderId="13" xfId="0" applyNumberFormat="1"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left" vertical="center" wrapText="1"/>
    </xf>
    <xf numFmtId="4" fontId="3" fillId="0" borderId="0" xfId="0" applyNumberFormat="1" applyFont="1" applyAlignment="1">
      <alignment horizontal="lef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0" borderId="14" xfId="0" applyFont="1" applyBorder="1" applyAlignment="1">
      <alignment vertical="center" wrapText="1"/>
    </xf>
    <xf numFmtId="0" fontId="3" fillId="0" borderId="4" xfId="0" applyFont="1" applyBorder="1" applyAlignment="1">
      <alignment vertical="center"/>
    </xf>
    <xf numFmtId="43" fontId="3" fillId="0" borderId="12" xfId="1" applyFont="1" applyBorder="1" applyAlignment="1">
      <alignment vertical="center" wrapText="1"/>
    </xf>
    <xf numFmtId="0" fontId="3" fillId="0" borderId="12" xfId="0" applyFont="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0" xfId="0" applyFont="1" applyAlignment="1">
      <alignment vertical="center"/>
    </xf>
    <xf numFmtId="0" fontId="3" fillId="0" borderId="12" xfId="0" applyFont="1" applyBorder="1" applyAlignment="1">
      <alignment horizontal="justify" vertical="center" wrapText="1"/>
    </xf>
    <xf numFmtId="0" fontId="3" fillId="0" borderId="6" xfId="0" applyFont="1" applyBorder="1" applyAlignment="1">
      <alignment vertical="center"/>
    </xf>
    <xf numFmtId="0" fontId="3" fillId="0" borderId="8" xfId="0" applyFont="1" applyBorder="1" applyAlignment="1">
      <alignment vertical="center" wrapText="1"/>
    </xf>
    <xf numFmtId="0" fontId="3" fillId="0" borderId="13"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DF%20Sep%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LDF JUNIO"/>
      <sheetName val="Formato 2 LDF SEP"/>
      <sheetName val="Formato 3 LDF S Central Sep "/>
      <sheetName val="Formato 3 LDF OA Sep"/>
      <sheetName val="FORMATO 4 LDF JUNIO "/>
      <sheetName val="FORMATO 5 DISCIPLINA F"/>
      <sheetName val="FORMATO 6a LDF  SEP"/>
      <sheetName val="FORMATO 6b LDF  SEP "/>
      <sheetName val="Formato 6c  SEP"/>
      <sheetName val="Formato 6d SEP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7468-C534-464B-93A3-7DE73816CA3E}">
  <sheetPr>
    <tabColor rgb="FFC00000"/>
    <pageSetUpPr fitToPage="1"/>
  </sheetPr>
  <dimension ref="B1:XER165"/>
  <sheetViews>
    <sheetView showGridLines="0" tabSelected="1" zoomScale="120" zoomScaleNormal="120" workbookViewId="0">
      <selection activeCell="C16" sqref="C16"/>
    </sheetView>
  </sheetViews>
  <sheetFormatPr baseColWidth="10" defaultColWidth="0" defaultRowHeight="9" zeroHeight="1" x14ac:dyDescent="0.15"/>
  <cols>
    <col min="1" max="1" width="1.140625" style="2" customWidth="1"/>
    <col min="2" max="2" width="2.5703125" style="2" customWidth="1"/>
    <col min="3" max="3" width="29.7109375" style="2" customWidth="1"/>
    <col min="4" max="4" width="14.28515625" style="2" customWidth="1"/>
    <col min="5" max="5" width="11.85546875" style="2" customWidth="1"/>
    <col min="6" max="6" width="12" style="2" customWidth="1"/>
    <col min="7" max="7" width="10.5703125" style="2" customWidth="1"/>
    <col min="8" max="8" width="14.140625" style="2" customWidth="1"/>
    <col min="9" max="9" width="16.85546875" style="2" customWidth="1"/>
    <col min="10" max="10" width="18.5703125" style="2" customWidth="1"/>
    <col min="11" max="11" width="1" style="2" hidden="1" customWidth="1"/>
    <col min="12" max="16368" width="11.42578125" style="2" hidden="1"/>
    <col min="16369" max="16369" width="0.7109375" style="2" customWidth="1"/>
    <col min="16370" max="16370" width="0.5703125" style="2" customWidth="1"/>
    <col min="16371" max="16371" width="1.28515625" style="2" customWidth="1"/>
    <col min="16372" max="16384" width="17.7109375" style="2" customWidth="1"/>
  </cols>
  <sheetData>
    <row r="1" spans="2:11 16372:16372" x14ac:dyDescent="0.15">
      <c r="B1" s="1" t="s">
        <v>0</v>
      </c>
      <c r="C1" s="1"/>
      <c r="D1" s="1"/>
      <c r="E1" s="1"/>
      <c r="F1" s="1"/>
      <c r="G1" s="1"/>
      <c r="H1" s="1"/>
      <c r="I1" s="1"/>
      <c r="J1" s="1"/>
    </row>
    <row r="2" spans="2:11 16372:16372" x14ac:dyDescent="0.15">
      <c r="B2" s="3" t="s">
        <v>1</v>
      </c>
      <c r="C2" s="4"/>
      <c r="D2" s="4"/>
      <c r="E2" s="4"/>
      <c r="F2" s="4"/>
      <c r="G2" s="4"/>
      <c r="H2" s="4"/>
      <c r="I2" s="4"/>
      <c r="J2" s="5"/>
    </row>
    <row r="3" spans="2:11 16372:16372" ht="12.75" customHeight="1" x14ac:dyDescent="0.15">
      <c r="B3" s="6" t="s">
        <v>2</v>
      </c>
      <c r="C3" s="7"/>
      <c r="D3" s="7"/>
      <c r="E3" s="7"/>
      <c r="F3" s="7"/>
      <c r="G3" s="7"/>
      <c r="H3" s="7"/>
      <c r="I3" s="7"/>
      <c r="J3" s="8"/>
    </row>
    <row r="4" spans="2:11 16372:16372" x14ac:dyDescent="0.15">
      <c r="B4" s="6" t="s">
        <v>3</v>
      </c>
      <c r="C4" s="7"/>
      <c r="D4" s="7"/>
      <c r="E4" s="7"/>
      <c r="F4" s="7"/>
      <c r="G4" s="7"/>
      <c r="H4" s="7"/>
      <c r="I4" s="7"/>
      <c r="J4" s="8"/>
    </row>
    <row r="5" spans="2:11 16372:16372" x14ac:dyDescent="0.15">
      <c r="B5" s="6" t="s">
        <v>4</v>
      </c>
      <c r="C5" s="7"/>
      <c r="D5" s="7"/>
      <c r="E5" s="7"/>
      <c r="F5" s="7"/>
      <c r="G5" s="7"/>
      <c r="H5" s="7"/>
      <c r="I5" s="7"/>
      <c r="J5" s="8"/>
    </row>
    <row r="6" spans="2:11 16372:16372" x14ac:dyDescent="0.15">
      <c r="B6" s="9" t="s">
        <v>5</v>
      </c>
      <c r="C6" s="10"/>
      <c r="D6" s="10"/>
      <c r="E6" s="10"/>
      <c r="F6" s="10"/>
      <c r="G6" s="10"/>
      <c r="H6" s="10"/>
      <c r="I6" s="10"/>
      <c r="J6" s="11"/>
    </row>
    <row r="7" spans="2:11 16372:16372" ht="48" customHeight="1" x14ac:dyDescent="0.15">
      <c r="B7" s="12" t="s">
        <v>6</v>
      </c>
      <c r="C7" s="13"/>
      <c r="D7" s="14" t="s">
        <v>7</v>
      </c>
      <c r="E7" s="14" t="s">
        <v>8</v>
      </c>
      <c r="F7" s="14" t="s">
        <v>9</v>
      </c>
      <c r="G7" s="14" t="s">
        <v>10</v>
      </c>
      <c r="H7" s="14" t="s">
        <v>11</v>
      </c>
      <c r="I7" s="14" t="s">
        <v>12</v>
      </c>
      <c r="J7" s="14" t="s">
        <v>13</v>
      </c>
    </row>
    <row r="8" spans="2:11 16372:16372" ht="9.9499999999999993" customHeight="1" x14ac:dyDescent="0.15">
      <c r="B8" s="15"/>
      <c r="C8" s="16"/>
      <c r="D8" s="17"/>
      <c r="E8" s="17"/>
      <c r="F8" s="17"/>
      <c r="G8" s="17"/>
      <c r="H8" s="17"/>
      <c r="I8" s="17"/>
      <c r="J8" s="17"/>
    </row>
    <row r="9" spans="2:11 16372:16372" ht="15" customHeight="1" x14ac:dyDescent="0.15">
      <c r="B9" s="18" t="s">
        <v>14</v>
      </c>
      <c r="C9" s="19"/>
      <c r="D9" s="20">
        <f t="shared" ref="D9:J9" si="0">D10+D27</f>
        <v>55531022525.360001</v>
      </c>
      <c r="E9" s="20">
        <f t="shared" si="0"/>
        <v>3491107759.77</v>
      </c>
      <c r="F9" s="20">
        <f t="shared" si="0"/>
        <v>505120027.94</v>
      </c>
      <c r="G9" s="20">
        <f t="shared" si="0"/>
        <v>0</v>
      </c>
      <c r="H9" s="20">
        <f t="shared" si="0"/>
        <v>58421826336.769997</v>
      </c>
      <c r="I9" s="20">
        <f t="shared" si="0"/>
        <v>5065908592.1774492</v>
      </c>
      <c r="J9" s="20">
        <f t="shared" si="0"/>
        <v>97976386.471825078</v>
      </c>
    </row>
    <row r="10" spans="2:11 16372:16372" ht="15" customHeight="1" x14ac:dyDescent="0.15">
      <c r="B10" s="21"/>
      <c r="C10" s="22" t="s">
        <v>15</v>
      </c>
      <c r="D10" s="20">
        <f>D11+D25+D26</f>
        <v>685060670.94000006</v>
      </c>
      <c r="E10" s="20">
        <f t="shared" ref="E10" si="1">E11+E25+E26</f>
        <v>3434984.4</v>
      </c>
      <c r="F10" s="20">
        <f>F11+F25+F26</f>
        <v>505120027.94</v>
      </c>
      <c r="G10" s="20">
        <f>G11+G25+G26</f>
        <v>0</v>
      </c>
      <c r="H10" s="20">
        <f>H11+H25+H26</f>
        <v>183375627.40000001</v>
      </c>
      <c r="I10" s="20">
        <f>I11+I25+I26</f>
        <v>5065908592.1774492</v>
      </c>
      <c r="J10" s="20">
        <f>J11+J25+J26</f>
        <v>97976386.471825078</v>
      </c>
    </row>
    <row r="11" spans="2:11 16372:16372" ht="15" customHeight="1" x14ac:dyDescent="0.15">
      <c r="B11" s="21"/>
      <c r="C11" s="23" t="s">
        <v>16</v>
      </c>
      <c r="D11" s="24">
        <f>SUM(D13:D24)</f>
        <v>685060670.94000006</v>
      </c>
      <c r="E11" s="24">
        <f>SUM(E13:E24)</f>
        <v>3434984.4</v>
      </c>
      <c r="F11" s="24">
        <f>SUM(F13:F24)</f>
        <v>505120027.94</v>
      </c>
      <c r="G11" s="24">
        <f t="shared" ref="G11" si="2">SUM(G13:G22)</f>
        <v>0</v>
      </c>
      <c r="H11" s="24">
        <f>SUM(H13:H24)</f>
        <v>183375627.40000001</v>
      </c>
      <c r="I11" s="24">
        <f>SUM(I13:I24)</f>
        <v>5065908592.1774492</v>
      </c>
      <c r="J11" s="24">
        <f>SUM(J13:J24)</f>
        <v>97976386.471825078</v>
      </c>
    </row>
    <row r="12" spans="2:11 16372:16372" ht="6.75" customHeight="1" x14ac:dyDescent="0.15">
      <c r="B12" s="21"/>
      <c r="C12" s="23"/>
      <c r="D12" s="20"/>
      <c r="E12" s="20"/>
      <c r="F12" s="20"/>
      <c r="G12" s="20"/>
      <c r="H12" s="20"/>
      <c r="I12" s="20"/>
      <c r="J12" s="20"/>
    </row>
    <row r="13" spans="2:11 16372:16372" ht="12.75" customHeight="1" x14ac:dyDescent="0.15">
      <c r="B13" s="21"/>
      <c r="C13" s="23" t="s">
        <v>17</v>
      </c>
      <c r="D13" s="24">
        <v>9572835.3399999999</v>
      </c>
      <c r="E13" s="24">
        <v>2402093.52</v>
      </c>
      <c r="F13" s="24">
        <v>8304716.3899999997</v>
      </c>
      <c r="G13" s="24" t="s">
        <v>18</v>
      </c>
      <c r="H13" s="24">
        <f t="shared" ref="H13:H24" si="3">D13+E13-F13</f>
        <v>3670212.4699999997</v>
      </c>
      <c r="I13" s="24">
        <v>437839537.49000001</v>
      </c>
      <c r="J13" s="24"/>
      <c r="K13" s="25"/>
      <c r="XER13" s="26"/>
    </row>
    <row r="14" spans="2:11 16372:16372" ht="12.75" customHeight="1" x14ac:dyDescent="0.15">
      <c r="B14" s="21"/>
      <c r="C14" s="23" t="s">
        <v>19</v>
      </c>
      <c r="D14" s="24">
        <v>69437821.319999993</v>
      </c>
      <c r="E14" s="24">
        <f>823839.6+120857.96+4061.96+84131.36</f>
        <v>1032890.8799999999</v>
      </c>
      <c r="F14" s="24">
        <v>51123705.780000001</v>
      </c>
      <c r="G14" s="24">
        <v>0</v>
      </c>
      <c r="H14" s="24">
        <f t="shared" si="3"/>
        <v>19347006.419999987</v>
      </c>
      <c r="I14" s="24">
        <v>1200311493.9600003</v>
      </c>
      <c r="J14" s="24"/>
      <c r="K14" s="25"/>
      <c r="XER14" s="26"/>
    </row>
    <row r="15" spans="2:11 16372:16372" ht="12.75" customHeight="1" x14ac:dyDescent="0.15">
      <c r="B15" s="21"/>
      <c r="C15" s="23" t="s">
        <v>20</v>
      </c>
      <c r="D15" s="24">
        <f>200562558.2+0.2</f>
        <v>200562558.39999998</v>
      </c>
      <c r="E15" s="24"/>
      <c r="F15" s="24">
        <v>147774791.34999999</v>
      </c>
      <c r="G15" s="24">
        <v>0</v>
      </c>
      <c r="H15" s="24">
        <f t="shared" si="3"/>
        <v>52787767.049999982</v>
      </c>
      <c r="I15" s="24">
        <v>390428063.40000004</v>
      </c>
      <c r="J15" s="24"/>
      <c r="K15" s="25"/>
      <c r="XER15" s="26"/>
    </row>
    <row r="16" spans="2:11 16372:16372" ht="12.75" customHeight="1" x14ac:dyDescent="0.15">
      <c r="B16" s="21"/>
      <c r="C16" s="23" t="s">
        <v>21</v>
      </c>
      <c r="D16" s="24">
        <f>269252619.6+2.06</f>
        <v>269252621.66000003</v>
      </c>
      <c r="E16" s="24"/>
      <c r="F16" s="24">
        <v>198132489.44999999</v>
      </c>
      <c r="G16" s="24">
        <v>0</v>
      </c>
      <c r="H16" s="24">
        <f t="shared" si="3"/>
        <v>71120132.210000038</v>
      </c>
      <c r="I16" s="24">
        <v>1173551239.6251364</v>
      </c>
      <c r="J16" s="24"/>
      <c r="K16" s="25"/>
      <c r="XER16" s="26"/>
    </row>
    <row r="17" spans="2:11 16372:16372" ht="12.75" customHeight="1" x14ac:dyDescent="0.15">
      <c r="B17" s="21"/>
      <c r="C17" s="23" t="s">
        <v>22</v>
      </c>
      <c r="D17" s="24">
        <v>59245649.409999996</v>
      </c>
      <c r="E17" s="24"/>
      <c r="F17" s="24">
        <v>43114766.810000002</v>
      </c>
      <c r="G17" s="24">
        <v>0</v>
      </c>
      <c r="H17" s="24">
        <f t="shared" si="3"/>
        <v>16130882.599999994</v>
      </c>
      <c r="I17" s="24">
        <v>1371052373.4423122</v>
      </c>
      <c r="J17" s="24"/>
      <c r="K17" s="25"/>
      <c r="XER17" s="26"/>
    </row>
    <row r="18" spans="2:11 16372:16372" ht="12.75" customHeight="1" x14ac:dyDescent="0.15">
      <c r="B18" s="21"/>
      <c r="C18" s="23" t="s">
        <v>23</v>
      </c>
      <c r="D18" s="24">
        <v>0</v>
      </c>
      <c r="E18" s="24"/>
      <c r="F18" s="24"/>
      <c r="G18" s="24">
        <v>0</v>
      </c>
      <c r="H18" s="24">
        <f t="shared" si="3"/>
        <v>0</v>
      </c>
      <c r="I18" s="24">
        <v>173421909.38999999</v>
      </c>
      <c r="J18" s="24"/>
      <c r="K18" s="27"/>
      <c r="XER18" s="26"/>
    </row>
    <row r="19" spans="2:11 16372:16372" ht="12.75" customHeight="1" x14ac:dyDescent="0.15">
      <c r="B19" s="21"/>
      <c r="C19" s="23" t="s">
        <v>24</v>
      </c>
      <c r="D19" s="24">
        <v>0</v>
      </c>
      <c r="E19" s="24"/>
      <c r="F19" s="24"/>
      <c r="G19" s="24">
        <v>0</v>
      </c>
      <c r="H19" s="24">
        <f t="shared" si="3"/>
        <v>0</v>
      </c>
      <c r="I19" s="24">
        <v>67611314.890000001</v>
      </c>
      <c r="J19" s="24"/>
      <c r="K19" s="27"/>
      <c r="XER19" s="26"/>
    </row>
    <row r="20" spans="2:11 16372:16372" ht="12.75" customHeight="1" x14ac:dyDescent="0.15">
      <c r="B20" s="21"/>
      <c r="C20" s="23" t="s">
        <v>25</v>
      </c>
      <c r="D20" s="24">
        <v>0</v>
      </c>
      <c r="E20" s="24"/>
      <c r="F20" s="24"/>
      <c r="G20" s="24">
        <v>0</v>
      </c>
      <c r="H20" s="24">
        <f t="shared" si="3"/>
        <v>0</v>
      </c>
      <c r="I20" s="24">
        <v>457544.45000000007</v>
      </c>
      <c r="J20" s="24"/>
      <c r="K20" s="27"/>
      <c r="XER20" s="26"/>
    </row>
    <row r="21" spans="2:11 16372:16372" ht="12.75" customHeight="1" x14ac:dyDescent="0.15">
      <c r="B21" s="21"/>
      <c r="C21" s="23" t="s">
        <v>26</v>
      </c>
      <c r="D21" s="24">
        <v>76989184.810000002</v>
      </c>
      <c r="E21" s="24"/>
      <c r="F21" s="24">
        <v>56669558.160000004</v>
      </c>
      <c r="G21" s="24">
        <v>0</v>
      </c>
      <c r="H21" s="24">
        <f t="shared" si="3"/>
        <v>20319626.649999999</v>
      </c>
      <c r="I21" s="24">
        <v>251235115.53000003</v>
      </c>
      <c r="J21" s="24"/>
      <c r="K21" s="27"/>
    </row>
    <row r="22" spans="2:11 16372:16372" ht="12.75" customHeight="1" x14ac:dyDescent="0.15">
      <c r="B22" s="21"/>
      <c r="C22" s="23" t="s">
        <v>27</v>
      </c>
      <c r="D22" s="24">
        <v>0</v>
      </c>
      <c r="E22" s="24"/>
      <c r="F22" s="24"/>
      <c r="G22" s="24">
        <v>0</v>
      </c>
      <c r="H22" s="24">
        <f t="shared" si="3"/>
        <v>0</v>
      </c>
      <c r="I22" s="24"/>
      <c r="J22" s="24">
        <v>94212121.140000001</v>
      </c>
      <c r="K22" s="27"/>
    </row>
    <row r="23" spans="2:11 16372:16372" ht="12.75" customHeight="1" x14ac:dyDescent="0.15">
      <c r="B23" s="21"/>
      <c r="C23" s="23" t="s">
        <v>28</v>
      </c>
      <c r="D23" s="24">
        <v>0</v>
      </c>
      <c r="E23" s="24">
        <v>0</v>
      </c>
      <c r="F23" s="24">
        <v>0</v>
      </c>
      <c r="G23" s="24">
        <v>0</v>
      </c>
      <c r="H23" s="24">
        <v>0</v>
      </c>
      <c r="I23" s="24"/>
      <c r="J23" s="24">
        <v>1577548.39</v>
      </c>
      <c r="K23" s="27"/>
    </row>
    <row r="24" spans="2:11 16372:16372" ht="12.75" customHeight="1" x14ac:dyDescent="0.15">
      <c r="B24" s="21"/>
      <c r="C24" s="23" t="s">
        <v>29</v>
      </c>
      <c r="D24" s="24">
        <v>0</v>
      </c>
      <c r="E24" s="24">
        <v>0</v>
      </c>
      <c r="F24" s="24">
        <v>0</v>
      </c>
      <c r="G24" s="24">
        <v>0</v>
      </c>
      <c r="H24" s="24">
        <f t="shared" si="3"/>
        <v>0</v>
      </c>
      <c r="I24" s="24"/>
      <c r="J24" s="24">
        <v>2186716.9418250797</v>
      </c>
      <c r="K24" s="27"/>
    </row>
    <row r="25" spans="2:11 16372:16372" ht="12.75" customHeight="1" x14ac:dyDescent="0.15">
      <c r="B25" s="28"/>
      <c r="C25" s="23" t="s">
        <v>30</v>
      </c>
      <c r="D25" s="24"/>
      <c r="E25" s="24"/>
      <c r="F25" s="24"/>
      <c r="G25" s="24"/>
      <c r="H25" s="24"/>
      <c r="I25" s="24"/>
      <c r="J25" s="24"/>
      <c r="K25" s="29"/>
    </row>
    <row r="26" spans="2:11 16372:16372" ht="12.75" customHeight="1" x14ac:dyDescent="0.15">
      <c r="B26" s="28"/>
      <c r="C26" s="23" t="s">
        <v>31</v>
      </c>
      <c r="D26" s="24"/>
      <c r="E26" s="24"/>
      <c r="F26" s="24"/>
      <c r="G26" s="24"/>
      <c r="H26" s="24"/>
      <c r="I26" s="24"/>
      <c r="J26" s="24"/>
    </row>
    <row r="27" spans="2:11 16372:16372" ht="15" customHeight="1" x14ac:dyDescent="0.15">
      <c r="B27" s="21"/>
      <c r="C27" s="22" t="s">
        <v>32</v>
      </c>
      <c r="D27" s="20">
        <f t="shared" ref="D27:J27" si="4">D28+D38+D39</f>
        <v>54845961854.419998</v>
      </c>
      <c r="E27" s="20">
        <f t="shared" si="4"/>
        <v>3487672775.3699999</v>
      </c>
      <c r="F27" s="20">
        <f t="shared" si="4"/>
        <v>0</v>
      </c>
      <c r="G27" s="20">
        <f t="shared" si="4"/>
        <v>0</v>
      </c>
      <c r="H27" s="20">
        <f t="shared" si="4"/>
        <v>58238450709.369995</v>
      </c>
      <c r="I27" s="20">
        <f t="shared" si="4"/>
        <v>0</v>
      </c>
      <c r="J27" s="20">
        <f t="shared" si="4"/>
        <v>0</v>
      </c>
    </row>
    <row r="28" spans="2:11 16372:16372" x14ac:dyDescent="0.15">
      <c r="B28" s="30"/>
      <c r="C28" s="23" t="s">
        <v>33</v>
      </c>
      <c r="D28" s="24">
        <f>SUM(D30:D40)</f>
        <v>54845961854.419998</v>
      </c>
      <c r="E28" s="24">
        <f>SUM(E30:E37)</f>
        <v>3487672775.3699999</v>
      </c>
      <c r="F28" s="24">
        <f>SUM(F30:F37)</f>
        <v>0</v>
      </c>
      <c r="G28" s="24">
        <f>SUM(G30:G37)</f>
        <v>0</v>
      </c>
      <c r="H28" s="24">
        <f>SUM(H30:H40)</f>
        <v>58238450709.369995</v>
      </c>
      <c r="I28" s="24">
        <f>SUM(I30:I40)</f>
        <v>0</v>
      </c>
      <c r="J28" s="24">
        <f>SUM(J30:J40)</f>
        <v>0</v>
      </c>
      <c r="K28" s="31"/>
    </row>
    <row r="29" spans="2:11 16372:16372" ht="9" customHeight="1" x14ac:dyDescent="0.15">
      <c r="B29" s="30"/>
      <c r="C29" s="23"/>
      <c r="D29" s="32"/>
      <c r="E29" s="32"/>
      <c r="F29" s="32"/>
      <c r="G29" s="32"/>
      <c r="H29" s="32"/>
      <c r="I29" s="33"/>
      <c r="J29" s="33"/>
      <c r="K29" s="31"/>
    </row>
    <row r="30" spans="2:11 16372:16372" ht="12.75" customHeight="1" x14ac:dyDescent="0.15">
      <c r="B30" s="30"/>
      <c r="C30" s="23" t="s">
        <v>17</v>
      </c>
      <c r="D30" s="24">
        <f>3898576278.99-D13</f>
        <v>3889003443.6499996</v>
      </c>
      <c r="E30" s="24">
        <v>2160155104.3099999</v>
      </c>
      <c r="F30" s="24"/>
      <c r="G30" s="24"/>
      <c r="H30" s="24">
        <f>D30+E30-F30</f>
        <v>6049158547.9599991</v>
      </c>
      <c r="I30" s="24">
        <v>0</v>
      </c>
      <c r="J30" s="24">
        <v>0</v>
      </c>
      <c r="K30" s="31"/>
    </row>
    <row r="31" spans="2:11 16372:16372" ht="12.75" customHeight="1" x14ac:dyDescent="0.15">
      <c r="B31" s="30"/>
      <c r="C31" s="23" t="s">
        <v>19</v>
      </c>
      <c r="D31" s="24">
        <f>13359965454.72-D14</f>
        <v>13290527633.4</v>
      </c>
      <c r="E31" s="24">
        <f>857948546.8+271470063.83+9123948.68+188975111.75</f>
        <v>1327517671.0599999</v>
      </c>
      <c r="F31" s="24"/>
      <c r="G31" s="24"/>
      <c r="H31" s="24">
        <f t="shared" ref="H31:H37" si="5">D31+E31-F31</f>
        <v>14618045304.459999</v>
      </c>
      <c r="I31" s="24">
        <v>0</v>
      </c>
      <c r="J31" s="24">
        <v>0</v>
      </c>
      <c r="K31" s="34"/>
    </row>
    <row r="32" spans="2:11 16372:16372" ht="12.75" customHeight="1" x14ac:dyDescent="0.15">
      <c r="B32" s="30"/>
      <c r="C32" s="23" t="s">
        <v>20</v>
      </c>
      <c r="D32" s="24">
        <f>4516451015.07-D15</f>
        <v>4315888456.6700001</v>
      </c>
      <c r="E32" s="24"/>
      <c r="F32" s="24"/>
      <c r="G32" s="24"/>
      <c r="H32" s="24">
        <f t="shared" si="5"/>
        <v>4315888456.6700001</v>
      </c>
      <c r="I32" s="24">
        <v>0</v>
      </c>
      <c r="J32" s="24">
        <v>0</v>
      </c>
      <c r="K32" s="34">
        <v>0.4</v>
      </c>
    </row>
    <row r="33" spans="2:11" ht="12.75" customHeight="1" x14ac:dyDescent="0.15">
      <c r="B33" s="30"/>
      <c r="C33" s="23" t="s">
        <v>21</v>
      </c>
      <c r="D33" s="24">
        <f>13409361624.16-D16</f>
        <v>13140109002.5</v>
      </c>
      <c r="E33" s="24"/>
      <c r="F33" s="24"/>
      <c r="G33" s="24"/>
      <c r="H33" s="24">
        <f t="shared" si="5"/>
        <v>13140109002.5</v>
      </c>
      <c r="I33" s="24">
        <v>0</v>
      </c>
      <c r="J33" s="24">
        <v>0</v>
      </c>
      <c r="K33" s="34"/>
    </row>
    <row r="34" spans="2:11" ht="12.75" customHeight="1" x14ac:dyDescent="0.15">
      <c r="B34" s="30"/>
      <c r="C34" s="23" t="s">
        <v>22</v>
      </c>
      <c r="D34" s="24">
        <f>15477805344.32-D17</f>
        <v>15418559694.91</v>
      </c>
      <c r="E34" s="24"/>
      <c r="F34" s="24"/>
      <c r="G34" s="24"/>
      <c r="H34" s="24">
        <f>D34+E34-F34</f>
        <v>15418559694.91</v>
      </c>
      <c r="I34" s="24">
        <v>0</v>
      </c>
      <c r="J34" s="24">
        <v>0</v>
      </c>
      <c r="K34" s="34"/>
    </row>
    <row r="35" spans="2:11" ht="12.75" customHeight="1" x14ac:dyDescent="0.15">
      <c r="B35" s="30"/>
      <c r="C35" s="23" t="s">
        <v>23</v>
      </c>
      <c r="D35" s="24">
        <v>2870034576.3800001</v>
      </c>
      <c r="E35" s="24"/>
      <c r="F35" s="24"/>
      <c r="G35" s="24"/>
      <c r="H35" s="24">
        <f t="shared" ref="H35:H36" si="6">D35+E35-F35</f>
        <v>2870034576.3800001</v>
      </c>
      <c r="I35" s="24">
        <v>0</v>
      </c>
      <c r="J35" s="24">
        <v>0</v>
      </c>
      <c r="K35" s="34"/>
    </row>
    <row r="36" spans="2:11" ht="12.75" customHeight="1" x14ac:dyDescent="0.15">
      <c r="B36" s="30"/>
      <c r="C36" s="23" t="s">
        <v>24</v>
      </c>
      <c r="D36" s="24">
        <v>763133415</v>
      </c>
      <c r="E36" s="24"/>
      <c r="F36" s="24"/>
      <c r="G36" s="24"/>
      <c r="H36" s="24">
        <f t="shared" si="6"/>
        <v>763133415</v>
      </c>
      <c r="I36" s="24">
        <v>0</v>
      </c>
      <c r="J36" s="24">
        <v>0</v>
      </c>
      <c r="K36" s="34"/>
    </row>
    <row r="37" spans="2:11" ht="12.75" customHeight="1" x14ac:dyDescent="0.15">
      <c r="B37" s="30"/>
      <c r="C37" s="23" t="s">
        <v>26</v>
      </c>
      <c r="D37" s="24">
        <f>2880006881.88-D21</f>
        <v>2803017697.0700002</v>
      </c>
      <c r="E37" s="24"/>
      <c r="F37" s="24"/>
      <c r="G37" s="24"/>
      <c r="H37" s="24">
        <f t="shared" si="5"/>
        <v>2803017697.0700002</v>
      </c>
      <c r="I37" s="24">
        <v>0</v>
      </c>
      <c r="J37" s="24">
        <v>0</v>
      </c>
      <c r="K37" s="29"/>
    </row>
    <row r="38" spans="2:11" ht="12.75" customHeight="1" x14ac:dyDescent="0.15">
      <c r="B38" s="28"/>
      <c r="C38" s="23" t="s">
        <v>34</v>
      </c>
      <c r="D38" s="32"/>
      <c r="E38" s="24"/>
      <c r="F38" s="24"/>
      <c r="G38" s="24"/>
      <c r="H38" s="24"/>
      <c r="I38" s="24"/>
      <c r="J38" s="24"/>
    </row>
    <row r="39" spans="2:11" ht="12.75" customHeight="1" x14ac:dyDescent="0.15">
      <c r="B39" s="28"/>
      <c r="C39" s="23" t="s">
        <v>35</v>
      </c>
      <c r="D39" s="32"/>
      <c r="E39" s="32"/>
      <c r="F39" s="24"/>
      <c r="G39" s="24"/>
      <c r="H39" s="24"/>
      <c r="I39" s="24"/>
      <c r="J39" s="24"/>
    </row>
    <row r="40" spans="2:11" ht="12.75" customHeight="1" x14ac:dyDescent="0.15">
      <c r="B40" s="35" t="s">
        <v>36</v>
      </c>
      <c r="C40" s="36" t="s">
        <v>37</v>
      </c>
      <c r="D40" s="24">
        <v>-1644312065.1600001</v>
      </c>
      <c r="E40" s="24">
        <v>0</v>
      </c>
      <c r="F40" s="24">
        <v>0</v>
      </c>
      <c r="G40" s="24">
        <v>0</v>
      </c>
      <c r="H40" s="24">
        <v>-1739495985.5799999</v>
      </c>
      <c r="I40" s="24">
        <v>0</v>
      </c>
      <c r="J40" s="24">
        <v>0</v>
      </c>
    </row>
    <row r="41" spans="2:11" ht="15" customHeight="1" x14ac:dyDescent="0.15">
      <c r="B41" s="37"/>
      <c r="C41" s="38"/>
      <c r="D41" s="39"/>
      <c r="E41" s="39"/>
      <c r="F41" s="39"/>
      <c r="G41" s="39"/>
      <c r="H41" s="39"/>
      <c r="I41" s="39"/>
      <c r="J41" s="39"/>
    </row>
    <row r="42" spans="2:11" ht="15" customHeight="1" x14ac:dyDescent="0.15">
      <c r="B42" s="18" t="s">
        <v>38</v>
      </c>
      <c r="C42" s="19"/>
      <c r="D42" s="24">
        <v>6220128500</v>
      </c>
      <c r="E42" s="32"/>
      <c r="F42" s="32"/>
      <c r="G42" s="32"/>
      <c r="H42" s="24">
        <v>8418784040</v>
      </c>
      <c r="I42" s="32"/>
      <c r="J42" s="32"/>
    </row>
    <row r="43" spans="2:11" ht="9" customHeight="1" x14ac:dyDescent="0.15">
      <c r="B43" s="30"/>
      <c r="C43" s="40"/>
      <c r="D43" s="32"/>
      <c r="E43" s="32"/>
      <c r="F43" s="32"/>
      <c r="G43" s="32"/>
      <c r="H43" s="32"/>
      <c r="I43" s="32"/>
      <c r="J43" s="24"/>
    </row>
    <row r="44" spans="2:11" ht="16.5" customHeight="1" x14ac:dyDescent="0.15">
      <c r="B44" s="18" t="s">
        <v>39</v>
      </c>
      <c r="C44" s="19"/>
      <c r="D44" s="20">
        <f>D9+D42</f>
        <v>61751151025.360001</v>
      </c>
      <c r="E44" s="20">
        <f>E9+E41</f>
        <v>3491107759.77</v>
      </c>
      <c r="F44" s="20">
        <f>F9+F41</f>
        <v>505120027.94</v>
      </c>
      <c r="G44" s="20">
        <f>G9+G41</f>
        <v>0</v>
      </c>
      <c r="H44" s="20">
        <f>H9+H42</f>
        <v>66840610376.769997</v>
      </c>
      <c r="I44" s="20"/>
      <c r="J44" s="20"/>
    </row>
    <row r="45" spans="2:11" ht="9.9499999999999993" customHeight="1" x14ac:dyDescent="0.15">
      <c r="B45" s="18"/>
      <c r="C45" s="19"/>
      <c r="D45" s="20"/>
      <c r="E45" s="20"/>
      <c r="F45" s="20"/>
      <c r="G45" s="20"/>
      <c r="H45" s="20"/>
      <c r="I45" s="20"/>
      <c r="J45" s="20"/>
    </row>
    <row r="46" spans="2:11" ht="16.5" customHeight="1" x14ac:dyDescent="0.15">
      <c r="B46" s="18" t="s">
        <v>40</v>
      </c>
      <c r="C46" s="19"/>
      <c r="D46" s="20">
        <f>D47+D48+D49</f>
        <v>0</v>
      </c>
      <c r="E46" s="20">
        <f t="shared" ref="E46:G46" si="7">E47+E48+E49</f>
        <v>0</v>
      </c>
      <c r="F46" s="20">
        <f t="shared" si="7"/>
        <v>0</v>
      </c>
      <c r="G46" s="20">
        <f t="shared" si="7"/>
        <v>0</v>
      </c>
      <c r="H46" s="20">
        <f>D46+E46+F46+G46</f>
        <v>0</v>
      </c>
      <c r="I46" s="20"/>
      <c r="J46" s="20"/>
    </row>
    <row r="47" spans="2:11" ht="11.25" customHeight="1" x14ac:dyDescent="0.15">
      <c r="B47" s="21"/>
      <c r="C47" s="41" t="s">
        <v>41</v>
      </c>
      <c r="D47" s="24">
        <v>0</v>
      </c>
      <c r="E47" s="24">
        <v>0</v>
      </c>
      <c r="F47" s="24">
        <v>0</v>
      </c>
      <c r="G47" s="24">
        <v>0</v>
      </c>
      <c r="H47" s="24">
        <f>D47+E47+F47+G47</f>
        <v>0</v>
      </c>
      <c r="I47" s="24"/>
      <c r="J47" s="24"/>
    </row>
    <row r="48" spans="2:11" ht="11.25" customHeight="1" x14ac:dyDescent="0.15">
      <c r="B48" s="21"/>
      <c r="C48" s="41" t="s">
        <v>42</v>
      </c>
      <c r="D48" s="24">
        <v>0</v>
      </c>
      <c r="E48" s="24">
        <v>0</v>
      </c>
      <c r="F48" s="24">
        <v>0</v>
      </c>
      <c r="G48" s="24">
        <v>0</v>
      </c>
      <c r="H48" s="24">
        <f>D48+E48+F48+G48</f>
        <v>0</v>
      </c>
      <c r="I48" s="24"/>
      <c r="J48" s="24"/>
    </row>
    <row r="49" spans="2:10" ht="11.25" customHeight="1" x14ac:dyDescent="0.15">
      <c r="B49" s="21"/>
      <c r="C49" s="41" t="s">
        <v>43</v>
      </c>
      <c r="D49" s="24">
        <v>0</v>
      </c>
      <c r="E49" s="24">
        <v>0</v>
      </c>
      <c r="F49" s="24">
        <v>0</v>
      </c>
      <c r="G49" s="24">
        <v>0</v>
      </c>
      <c r="H49" s="24">
        <f>D49+E49+F49+G49</f>
        <v>0</v>
      </c>
      <c r="I49" s="24"/>
      <c r="J49" s="24"/>
    </row>
    <row r="50" spans="2:10" ht="9.9499999999999993" customHeight="1" x14ac:dyDescent="0.15">
      <c r="B50" s="42"/>
      <c r="C50" s="43"/>
      <c r="D50" s="44"/>
      <c r="E50" s="44"/>
      <c r="F50" s="44"/>
      <c r="G50" s="44"/>
      <c r="H50" s="44"/>
      <c r="I50" s="20"/>
      <c r="J50" s="20"/>
    </row>
    <row r="51" spans="2:10" ht="21" customHeight="1" x14ac:dyDescent="0.15">
      <c r="B51" s="18" t="s">
        <v>44</v>
      </c>
      <c r="C51" s="19"/>
      <c r="D51" s="20">
        <f>+D52+D53</f>
        <v>1644312065.1600001</v>
      </c>
      <c r="E51" s="20">
        <f t="shared" ref="E51:H51" si="8">+E52+E53</f>
        <v>0</v>
      </c>
      <c r="F51" s="20">
        <f t="shared" si="8"/>
        <v>0</v>
      </c>
      <c r="G51" s="20">
        <f t="shared" si="8"/>
        <v>0</v>
      </c>
      <c r="H51" s="20">
        <f t="shared" si="8"/>
        <v>1739495985.5799999</v>
      </c>
      <c r="I51" s="20"/>
      <c r="J51" s="20"/>
    </row>
    <row r="52" spans="2:10" ht="12.75" customHeight="1" x14ac:dyDescent="0.15">
      <c r="B52" s="21"/>
      <c r="C52" s="41" t="s">
        <v>45</v>
      </c>
      <c r="D52" s="24">
        <v>1399816536.1900001</v>
      </c>
      <c r="E52" s="24">
        <v>0</v>
      </c>
      <c r="F52" s="24">
        <v>0</v>
      </c>
      <c r="G52" s="24">
        <v>0</v>
      </c>
      <c r="H52" s="24">
        <v>1480997735.5</v>
      </c>
      <c r="I52" s="45"/>
      <c r="J52" s="24"/>
    </row>
    <row r="53" spans="2:10" ht="12.75" customHeight="1" x14ac:dyDescent="0.15">
      <c r="B53" s="21"/>
      <c r="C53" s="41" t="s">
        <v>46</v>
      </c>
      <c r="D53" s="24">
        <v>244495528.97</v>
      </c>
      <c r="E53" s="45">
        <v>0</v>
      </c>
      <c r="F53" s="24">
        <v>0</v>
      </c>
      <c r="G53" s="24">
        <v>0</v>
      </c>
      <c r="H53" s="24">
        <v>258498250.08000001</v>
      </c>
      <c r="I53" s="24"/>
      <c r="J53" s="24"/>
    </row>
    <row r="54" spans="2:10" ht="11.25" customHeight="1" x14ac:dyDescent="0.15">
      <c r="B54" s="46"/>
      <c r="C54" s="47"/>
      <c r="D54" s="48"/>
      <c r="E54" s="48"/>
      <c r="F54" s="48"/>
      <c r="G54" s="48"/>
      <c r="H54" s="48" t="s">
        <v>47</v>
      </c>
      <c r="I54" s="48"/>
      <c r="J54" s="48"/>
    </row>
    <row r="55" spans="2:10" ht="5.0999999999999996" customHeight="1" x14ac:dyDescent="0.15"/>
    <row r="56" spans="2:10" ht="20.25" customHeight="1" x14ac:dyDescent="0.15">
      <c r="B56" s="49">
        <v>1</v>
      </c>
      <c r="C56" s="50" t="s">
        <v>48</v>
      </c>
      <c r="D56" s="50"/>
      <c r="E56" s="50"/>
      <c r="F56" s="50"/>
      <c r="G56" s="50"/>
      <c r="H56" s="50"/>
      <c r="I56" s="50"/>
      <c r="J56" s="50"/>
    </row>
    <row r="57" spans="2:10" ht="15" customHeight="1" x14ac:dyDescent="0.15">
      <c r="B57" s="49" t="s">
        <v>36</v>
      </c>
      <c r="C57" s="50" t="s">
        <v>49</v>
      </c>
      <c r="D57" s="50"/>
      <c r="E57" s="50"/>
      <c r="F57" s="50"/>
      <c r="G57" s="50"/>
      <c r="H57" s="50"/>
      <c r="I57" s="50"/>
      <c r="J57" s="50"/>
    </row>
    <row r="58" spans="2:10" ht="30" customHeight="1" x14ac:dyDescent="0.15">
      <c r="B58" s="49" t="s">
        <v>36</v>
      </c>
      <c r="C58" s="50" t="s">
        <v>50</v>
      </c>
      <c r="D58" s="50"/>
      <c r="E58" s="50"/>
      <c r="F58" s="50"/>
      <c r="G58" s="50"/>
      <c r="H58" s="50"/>
      <c r="I58" s="50"/>
      <c r="J58" s="50"/>
    </row>
    <row r="59" spans="2:10" ht="33.75" customHeight="1" x14ac:dyDescent="0.15">
      <c r="B59" s="49" t="s">
        <v>36</v>
      </c>
      <c r="C59" s="50" t="s">
        <v>51</v>
      </c>
      <c r="D59" s="50"/>
      <c r="E59" s="50"/>
      <c r="F59" s="50"/>
      <c r="G59" s="50"/>
      <c r="H59" s="50"/>
      <c r="I59" s="50"/>
      <c r="J59" s="50"/>
    </row>
    <row r="60" spans="2:10" ht="8.25" customHeight="1" x14ac:dyDescent="0.15">
      <c r="B60" s="49"/>
      <c r="C60" s="51"/>
      <c r="D60" s="51"/>
      <c r="E60" s="51"/>
      <c r="F60" s="51"/>
      <c r="G60" s="51"/>
      <c r="H60" s="51"/>
      <c r="I60" s="52"/>
      <c r="J60" s="51"/>
    </row>
    <row r="61" spans="2:10" ht="36" x14ac:dyDescent="0.15">
      <c r="B61" s="53" t="s">
        <v>52</v>
      </c>
      <c r="C61" s="54"/>
      <c r="D61" s="55" t="s">
        <v>53</v>
      </c>
      <c r="E61" s="55" t="s">
        <v>54</v>
      </c>
      <c r="F61" s="55" t="s">
        <v>55</v>
      </c>
      <c r="G61" s="55" t="s">
        <v>56</v>
      </c>
      <c r="H61" s="55" t="s">
        <v>57</v>
      </c>
    </row>
    <row r="62" spans="2:10" ht="15" customHeight="1" x14ac:dyDescent="0.15">
      <c r="B62" s="15" t="s">
        <v>58</v>
      </c>
      <c r="C62" s="16"/>
      <c r="D62" s="56"/>
      <c r="E62" s="56"/>
      <c r="F62" s="56"/>
      <c r="G62" s="56"/>
      <c r="H62" s="56"/>
    </row>
    <row r="63" spans="2:10" s="61" customFormat="1" ht="10.5" customHeight="1" x14ac:dyDescent="0.25">
      <c r="B63" s="57"/>
      <c r="C63" s="41" t="s">
        <v>59</v>
      </c>
      <c r="D63" s="58"/>
      <c r="E63" s="59"/>
      <c r="F63" s="59"/>
      <c r="G63" s="59"/>
      <c r="H63" s="60"/>
    </row>
    <row r="64" spans="2:10" s="61" customFormat="1" ht="10.5" customHeight="1" x14ac:dyDescent="0.25">
      <c r="B64" s="57"/>
      <c r="C64" s="41" t="s">
        <v>60</v>
      </c>
      <c r="D64" s="62"/>
      <c r="E64" s="62"/>
      <c r="F64" s="62"/>
      <c r="G64" s="62"/>
      <c r="H64" s="62"/>
    </row>
    <row r="65" spans="2:8" s="61" customFormat="1" ht="10.5" customHeight="1" x14ac:dyDescent="0.25">
      <c r="B65" s="63"/>
      <c r="C65" s="64" t="s">
        <v>61</v>
      </c>
      <c r="D65" s="65"/>
      <c r="E65" s="65"/>
      <c r="F65" s="65"/>
      <c r="G65" s="65"/>
      <c r="H65" s="65"/>
    </row>
    <row r="66" spans="2:8" x14ac:dyDescent="0.15"/>
    <row r="67" spans="2:8" x14ac:dyDescent="0.15"/>
    <row r="68" spans="2:8" x14ac:dyDescent="0.15"/>
    <row r="69" spans="2:8" x14ac:dyDescent="0.15"/>
    <row r="70" spans="2:8" x14ac:dyDescent="0.15"/>
    <row r="71" spans="2:8" x14ac:dyDescent="0.15"/>
    <row r="72" spans="2:8" x14ac:dyDescent="0.15"/>
    <row r="73" spans="2:8" x14ac:dyDescent="0.15"/>
    <row r="74" spans="2:8" x14ac:dyDescent="0.15"/>
    <row r="75" spans="2:8" x14ac:dyDescent="0.15"/>
    <row r="76" spans="2:8" x14ac:dyDescent="0.15"/>
    <row r="77" spans="2:8" x14ac:dyDescent="0.15"/>
    <row r="78" spans="2:8" x14ac:dyDescent="0.15"/>
    <row r="79" spans="2:8" x14ac:dyDescent="0.15"/>
    <row r="80" spans="2:8"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hidden="1" x14ac:dyDescent="0.15"/>
    <row r="165" s="2" customFormat="1" x14ac:dyDescent="0.15"/>
  </sheetData>
  <mergeCells count="23">
    <mergeCell ref="C57:J57"/>
    <mergeCell ref="C58:J58"/>
    <mergeCell ref="C59:J59"/>
    <mergeCell ref="B61:C61"/>
    <mergeCell ref="B62:C62"/>
    <mergeCell ref="B45:C45"/>
    <mergeCell ref="B46:C46"/>
    <mergeCell ref="B50:C50"/>
    <mergeCell ref="B51:C51"/>
    <mergeCell ref="B54:C54"/>
    <mergeCell ref="C56:J56"/>
    <mergeCell ref="B6:J6"/>
    <mergeCell ref="B7:C7"/>
    <mergeCell ref="B8:C8"/>
    <mergeCell ref="B9:C9"/>
    <mergeCell ref="B42:C42"/>
    <mergeCell ref="B44:C44"/>
    <mergeCell ref="B1:G1"/>
    <mergeCell ref="H1:J1"/>
    <mergeCell ref="B2:J2"/>
    <mergeCell ref="B3:J3"/>
    <mergeCell ref="B4:J4"/>
    <mergeCell ref="B5:J5"/>
  </mergeCells>
  <printOptions horizontalCentered="1"/>
  <pageMargins left="0.39370078740157483" right="0.39370078740157483" top="0.78740157480314965" bottom="0.39370078740157483" header="0.31496062992125984" footer="0.31496062992125984"/>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LDF SEP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2023-10-19T18:48:30Z</cp:lastPrinted>
  <dcterms:created xsi:type="dcterms:W3CDTF">2023-10-19T18:47:43Z</dcterms:created>
  <dcterms:modified xsi:type="dcterms:W3CDTF">2023-10-19T18:48:44Z</dcterms:modified>
</cp:coreProperties>
</file>