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4" sheetId="4" r:id="rId1"/>
  </sheets>
  <definedNames>
    <definedName name="_xlnm.Print_Area" localSheetId="0">'Formato 4'!$1:$78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6" i="4"/>
  <c r="F14" i="4" l="1"/>
  <c r="G66" i="4"/>
  <c r="G69" i="4"/>
  <c r="G67" i="4" s="1"/>
  <c r="F69" i="4"/>
  <c r="F66" i="4"/>
  <c r="G56" i="4"/>
  <c r="F56" i="4"/>
  <c r="G54" i="4"/>
  <c r="F54" i="4"/>
  <c r="G51" i="4"/>
  <c r="F51" i="4"/>
  <c r="E69" i="4"/>
  <c r="E68" i="4"/>
  <c r="E66" i="4"/>
  <c r="E54" i="4"/>
  <c r="E52" i="4"/>
  <c r="E51" i="4"/>
  <c r="E12" i="4"/>
  <c r="E15" i="4" l="1"/>
  <c r="E56" i="4" s="1"/>
  <c r="E60" i="4" s="1"/>
  <c r="E61" i="4" s="1"/>
  <c r="E16" i="4"/>
  <c r="E71" i="4" s="1"/>
  <c r="F71" i="4" l="1"/>
  <c r="G71" i="4"/>
  <c r="F67" i="4" l="1"/>
  <c r="F75" i="4" s="1"/>
  <c r="E67" i="4"/>
  <c r="G52" i="4"/>
  <c r="F52" i="4"/>
  <c r="F60" i="4" s="1"/>
  <c r="E42" i="4" l="1"/>
  <c r="G42" i="4"/>
  <c r="E14" i="4" l="1"/>
  <c r="G60" i="4"/>
  <c r="G61" i="4" s="1"/>
  <c r="F18" i="4"/>
  <c r="G75" i="4"/>
  <c r="G76" i="4" s="1"/>
  <c r="F76" i="4"/>
  <c r="E75" i="4"/>
  <c r="E76" i="4" s="1"/>
  <c r="F61" i="4"/>
  <c r="G38" i="4"/>
  <c r="E38" i="4"/>
  <c r="F38" i="4"/>
  <c r="F42" i="4"/>
  <c r="G9" i="4"/>
  <c r="G18" i="4"/>
  <c r="F9" i="4"/>
  <c r="E9" i="4"/>
  <c r="E22" i="4" s="1"/>
  <c r="F29" i="4"/>
  <c r="G29" i="4"/>
  <c r="E29" i="4"/>
  <c r="G14" i="4"/>
  <c r="G22" i="4" l="1"/>
  <c r="G23" i="4" s="1"/>
  <c r="G24" i="4"/>
  <c r="G33" i="4" s="1"/>
  <c r="E23" i="4"/>
  <c r="E24" i="4" s="1"/>
  <c r="E33" i="4" s="1"/>
  <c r="F46" i="4"/>
  <c r="G46" i="4"/>
  <c r="E46" i="4"/>
  <c r="F22" i="4"/>
  <c r="F23" i="4" s="1"/>
  <c r="F24" i="4" l="1"/>
  <c r="F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<sst xmlns="http://schemas.openxmlformats.org/spreadsheetml/2006/main" count="65" uniqueCount="46">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</sst>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topLeftCell="A51" zoomScale="110" zoomScaleNormal="110" zoomScaleSheetLayoutView="140" workbookViewId="0">
      <selection activeCell="F75" sqref="F75"/>
    </sheetView>
  </sheetViews>
  <sheetFormatPr baseColWidth="10" defaultColWidth="0" defaultRowHeight="15" zeroHeight="1" x14ac:dyDescent="0.25"/>
  <cols>
    <col min="1" max="3" width="2.7109375" style="1" customWidth="1"/>
    <col min="4" max="4" width="56.5703125" style="1" customWidth="1"/>
    <col min="5" max="7" width="13.7109375" style="1" customWidth="1"/>
    <col min="8" max="8" width="2" style="4" customWidth="1"/>
    <col min="9" max="9" width="12" style="4" bestFit="1" customWidth="1"/>
    <col min="10" max="11" width="9.7109375" style="4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 x14ac:dyDescent="0.25">
      <c r="B1" s="72" t="s">
        <v>0</v>
      </c>
      <c r="C1" s="72"/>
      <c r="D1" s="72"/>
      <c r="E1" s="72"/>
      <c r="F1" s="72"/>
      <c r="G1" s="72"/>
      <c r="H1" s="2"/>
      <c r="I1" s="2"/>
      <c r="J1" s="2"/>
      <c r="K1" s="2"/>
    </row>
    <row r="2" spans="2:12" x14ac:dyDescent="0.25">
      <c r="B2" s="82" t="s">
        <v>1</v>
      </c>
      <c r="C2" s="82"/>
      <c r="D2" s="82"/>
      <c r="E2" s="82"/>
      <c r="F2" s="82"/>
      <c r="G2" s="82"/>
      <c r="H2" s="3"/>
      <c r="I2" s="3"/>
      <c r="J2" s="3"/>
      <c r="K2" s="3"/>
    </row>
    <row r="3" spans="2:12" x14ac:dyDescent="0.25">
      <c r="B3" s="82" t="s">
        <v>2</v>
      </c>
      <c r="C3" s="82"/>
      <c r="D3" s="82"/>
      <c r="E3" s="82"/>
      <c r="F3" s="82"/>
      <c r="G3" s="82"/>
      <c r="H3" s="3"/>
      <c r="I3" s="3"/>
      <c r="J3" s="3"/>
      <c r="K3" s="3"/>
    </row>
    <row r="4" spans="2:12" x14ac:dyDescent="0.25">
      <c r="B4" s="82" t="s">
        <v>45</v>
      </c>
      <c r="C4" s="82"/>
      <c r="D4" s="82"/>
      <c r="E4" s="82"/>
      <c r="F4" s="82"/>
      <c r="G4" s="82"/>
      <c r="H4" s="3"/>
      <c r="I4" s="3"/>
      <c r="J4" s="3"/>
      <c r="K4" s="3"/>
      <c r="L4" s="7"/>
    </row>
    <row r="5" spans="2:12" x14ac:dyDescent="0.25">
      <c r="B5" s="82" t="s">
        <v>3</v>
      </c>
      <c r="C5" s="82"/>
      <c r="D5" s="82"/>
      <c r="E5" s="82"/>
      <c r="F5" s="82"/>
      <c r="G5" s="82"/>
      <c r="H5" s="3"/>
      <c r="I5" s="3"/>
      <c r="J5" s="3"/>
      <c r="K5" s="3"/>
      <c r="L5" s="7"/>
    </row>
    <row r="6" spans="2:12" ht="8.1" customHeight="1" thickBot="1" x14ac:dyDescent="0.3">
      <c r="B6" s="70"/>
      <c r="C6" s="71"/>
      <c r="D6" s="71"/>
      <c r="E6" s="71"/>
      <c r="F6" s="71"/>
      <c r="G6" s="71"/>
    </row>
    <row r="7" spans="2:12" ht="16.5" x14ac:dyDescent="0.25">
      <c r="B7" s="75" t="s">
        <v>4</v>
      </c>
      <c r="C7" s="76"/>
      <c r="D7" s="77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 x14ac:dyDescent="0.25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5" customHeight="1" x14ac:dyDescent="0.25">
      <c r="B9" s="42"/>
      <c r="C9" s="73" t="s">
        <v>8</v>
      </c>
      <c r="D9" s="74"/>
      <c r="E9" s="17">
        <f>E10+E11+E12</f>
        <v>224057309.60000002</v>
      </c>
      <c r="F9" s="17">
        <f>F10+F11+F12</f>
        <v>125753653.89999999</v>
      </c>
      <c r="G9" s="43">
        <f>G10+G11+G12</f>
        <v>125753653.89999999</v>
      </c>
      <c r="I9" s="7"/>
      <c r="J9" s="7"/>
      <c r="K9" s="7"/>
      <c r="L9" s="7"/>
    </row>
    <row r="10" spans="2:12" ht="12.95" customHeight="1" x14ac:dyDescent="0.25">
      <c r="B10" s="42"/>
      <c r="C10" s="18"/>
      <c r="D10" s="19" t="s">
        <v>9</v>
      </c>
      <c r="E10" s="17">
        <v>121470883.90000001</v>
      </c>
      <c r="F10" s="17">
        <v>77556986.200000003</v>
      </c>
      <c r="G10" s="43">
        <v>77556986.200000003</v>
      </c>
      <c r="H10" s="7"/>
      <c r="I10" s="7"/>
      <c r="J10" s="7"/>
      <c r="K10" s="7"/>
      <c r="L10" s="7"/>
    </row>
    <row r="11" spans="2:12" ht="12.95" customHeight="1" x14ac:dyDescent="0.25">
      <c r="B11" s="42"/>
      <c r="C11" s="18"/>
      <c r="D11" s="19" t="s">
        <v>10</v>
      </c>
      <c r="E11" s="17">
        <v>97123725.700000003</v>
      </c>
      <c r="F11" s="17">
        <v>44149814.899999999</v>
      </c>
      <c r="G11" s="43">
        <v>44149814.899999999</v>
      </c>
      <c r="H11" s="7"/>
      <c r="I11" s="7"/>
      <c r="J11" s="7"/>
      <c r="K11" s="7"/>
      <c r="L11" s="7"/>
    </row>
    <row r="12" spans="2:12" ht="12.95" customHeight="1" x14ac:dyDescent="0.25">
      <c r="B12" s="42"/>
      <c r="C12" s="18"/>
      <c r="D12" s="19" t="s">
        <v>11</v>
      </c>
      <c r="E12" s="17">
        <f>8860700-3398000</f>
        <v>5462700</v>
      </c>
      <c r="F12" s="17">
        <v>4046852.8</v>
      </c>
      <c r="G12" s="43">
        <v>4046852.8</v>
      </c>
      <c r="H12" s="7"/>
      <c r="I12" s="8"/>
      <c r="J12" s="8"/>
      <c r="K12" s="7"/>
      <c r="L12" s="7"/>
    </row>
    <row r="13" spans="2:12" ht="8.1" customHeight="1" x14ac:dyDescent="0.25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5" customHeight="1" x14ac:dyDescent="0.25">
      <c r="B14" s="45"/>
      <c r="C14" s="73" t="s">
        <v>12</v>
      </c>
      <c r="D14" s="74"/>
      <c r="E14" s="17">
        <f>SUM(E15:E16)</f>
        <v>224057309.60000002</v>
      </c>
      <c r="F14" s="17">
        <f t="shared" ref="F14:G14" si="0">F15+F16</f>
        <v>123551394.09999999</v>
      </c>
      <c r="G14" s="43">
        <f t="shared" si="0"/>
        <v>121167047.2</v>
      </c>
      <c r="H14" s="8"/>
      <c r="I14" s="7"/>
      <c r="J14" s="7"/>
      <c r="K14" s="7"/>
      <c r="L14" s="8"/>
    </row>
    <row r="15" spans="2:12" ht="12.95" customHeight="1" x14ac:dyDescent="0.25">
      <c r="B15" s="42"/>
      <c r="C15" s="18"/>
      <c r="D15" s="19" t="s">
        <v>13</v>
      </c>
      <c r="E15" s="17">
        <f>130331583.9-1641816.4</f>
        <v>128689767.5</v>
      </c>
      <c r="F15" s="17">
        <f>82428924.6+1987066.7</f>
        <v>84415991.299999997</v>
      </c>
      <c r="G15" s="43">
        <v>80044577.700000003</v>
      </c>
      <c r="H15" s="7"/>
      <c r="I15" s="7"/>
      <c r="J15" s="7"/>
      <c r="K15" s="7"/>
      <c r="L15" s="7"/>
    </row>
    <row r="16" spans="2:12" ht="12.95" customHeight="1" x14ac:dyDescent="0.25">
      <c r="B16" s="42"/>
      <c r="C16" s="18"/>
      <c r="D16" s="19" t="s">
        <v>14</v>
      </c>
      <c r="E16" s="17">
        <f>97123725.7-1756183.6</f>
        <v>95367542.100000009</v>
      </c>
      <c r="F16" s="17">
        <f>41122469.5-1987066.7</f>
        <v>39135402.799999997</v>
      </c>
      <c r="G16" s="43">
        <v>41122469.5</v>
      </c>
      <c r="H16" s="7"/>
      <c r="I16" s="8"/>
      <c r="J16" s="8"/>
      <c r="K16" s="8"/>
      <c r="L16" s="7"/>
    </row>
    <row r="17" spans="2:12" ht="8.1" customHeight="1" x14ac:dyDescent="0.25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5" customHeight="1" x14ac:dyDescent="0.25">
      <c r="B18" s="42"/>
      <c r="C18" s="73" t="s">
        <v>15</v>
      </c>
      <c r="D18" s="74"/>
      <c r="E18" s="23"/>
      <c r="F18" s="17">
        <f>SUM(F19:F20)</f>
        <v>0</v>
      </c>
      <c r="G18" s="46">
        <f>G19+G20</f>
        <v>0</v>
      </c>
      <c r="H18" s="6"/>
      <c r="I18" s="7"/>
      <c r="J18" s="6"/>
      <c r="K18" s="6"/>
      <c r="L18" s="8"/>
    </row>
    <row r="19" spans="2:12" ht="12.95" customHeight="1" x14ac:dyDescent="0.25">
      <c r="B19" s="42"/>
      <c r="C19" s="18"/>
      <c r="D19" s="19" t="s">
        <v>16</v>
      </c>
      <c r="E19" s="23"/>
      <c r="F19" s="17"/>
      <c r="G19" s="46"/>
      <c r="H19" s="7"/>
      <c r="I19" s="7"/>
      <c r="J19" s="7"/>
      <c r="K19" s="7"/>
      <c r="L19" s="7"/>
    </row>
    <row r="20" spans="2:12" ht="12.95" customHeight="1" x14ac:dyDescent="0.25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 x14ac:dyDescent="0.25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5" customHeight="1" x14ac:dyDescent="0.25">
      <c r="B22" s="42"/>
      <c r="C22" s="73" t="s">
        <v>18</v>
      </c>
      <c r="D22" s="74"/>
      <c r="E22" s="17">
        <f>E9-E14+E18</f>
        <v>0</v>
      </c>
      <c r="F22" s="17">
        <f>F9-F14+F18</f>
        <v>2202259.799999997</v>
      </c>
      <c r="G22" s="43">
        <f>G9-G14+G18</f>
        <v>4586606.6999999881</v>
      </c>
      <c r="H22" s="8"/>
      <c r="I22" s="8"/>
      <c r="J22" s="8"/>
      <c r="K22" s="8"/>
      <c r="L22" s="7"/>
    </row>
    <row r="23" spans="2:12" ht="12.95" customHeight="1" x14ac:dyDescent="0.25">
      <c r="B23" s="42"/>
      <c r="C23" s="73" t="s">
        <v>19</v>
      </c>
      <c r="D23" s="74"/>
      <c r="E23" s="17">
        <f>E22-E12</f>
        <v>-5462700</v>
      </c>
      <c r="F23" s="17">
        <f>F22-F12</f>
        <v>-1844593.0000000028</v>
      </c>
      <c r="G23" s="43">
        <f>G22-G12</f>
        <v>539753.89999998827</v>
      </c>
      <c r="H23" s="7"/>
      <c r="I23" s="7"/>
      <c r="J23" s="7"/>
      <c r="K23" s="7"/>
      <c r="L23" s="7"/>
    </row>
    <row r="24" spans="2:12" x14ac:dyDescent="0.25">
      <c r="B24" s="42"/>
      <c r="C24" s="73" t="s">
        <v>20</v>
      </c>
      <c r="D24" s="74"/>
      <c r="E24" s="17">
        <f>E23-E18</f>
        <v>-5462700</v>
      </c>
      <c r="F24" s="17">
        <f t="shared" ref="F24:G24" si="1">F23-F18</f>
        <v>-1844593.0000000028</v>
      </c>
      <c r="G24" s="43">
        <f t="shared" si="1"/>
        <v>539753.89999998827</v>
      </c>
      <c r="H24" s="7"/>
      <c r="I24" s="7"/>
      <c r="J24" s="7"/>
      <c r="K24" s="7"/>
      <c r="L24" s="7"/>
    </row>
    <row r="25" spans="2:12" ht="8.1" customHeight="1" thickBot="1" x14ac:dyDescent="0.3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 x14ac:dyDescent="0.3">
      <c r="B26" s="12"/>
      <c r="C26" s="13"/>
      <c r="D26" s="13"/>
      <c r="E26" s="13"/>
      <c r="F26" s="13"/>
      <c r="G26" s="13"/>
    </row>
    <row r="27" spans="2:12" x14ac:dyDescent="0.25">
      <c r="B27" s="80" t="s">
        <v>21</v>
      </c>
      <c r="C27" s="81"/>
      <c r="D27" s="81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 x14ac:dyDescent="0.25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5" customHeight="1" x14ac:dyDescent="0.25">
      <c r="B29" s="45"/>
      <c r="C29" s="73" t="s">
        <v>24</v>
      </c>
      <c r="D29" s="74"/>
      <c r="E29" s="17">
        <f>E30+E31</f>
        <v>3914000</v>
      </c>
      <c r="F29" s="17">
        <f t="shared" ref="F29:G29" si="2">F30+F31</f>
        <v>1624339.3</v>
      </c>
      <c r="G29" s="43">
        <f t="shared" si="2"/>
        <v>1624339.3</v>
      </c>
      <c r="H29" s="7"/>
      <c r="I29" s="7"/>
      <c r="J29" s="7"/>
      <c r="K29" s="7"/>
    </row>
    <row r="30" spans="2:12" ht="12.95" customHeight="1" x14ac:dyDescent="0.25">
      <c r="B30" s="42"/>
      <c r="C30" s="18"/>
      <c r="D30" s="24" t="s">
        <v>25</v>
      </c>
      <c r="E30" s="17">
        <v>2313540</v>
      </c>
      <c r="F30" s="17">
        <v>23879.3</v>
      </c>
      <c r="G30" s="43">
        <v>23879.3</v>
      </c>
      <c r="H30" s="7"/>
      <c r="I30" s="7"/>
      <c r="J30" s="7"/>
      <c r="K30" s="7"/>
    </row>
    <row r="31" spans="2:12" ht="12.95" customHeight="1" x14ac:dyDescent="0.25">
      <c r="B31" s="42"/>
      <c r="C31" s="18"/>
      <c r="D31" s="24" t="s">
        <v>26</v>
      </c>
      <c r="E31" s="17">
        <v>1600460</v>
      </c>
      <c r="F31" s="17">
        <v>1600460</v>
      </c>
      <c r="G31" s="43">
        <v>1600460</v>
      </c>
      <c r="H31" s="7"/>
      <c r="I31" s="7"/>
      <c r="J31" s="7"/>
      <c r="K31" s="7"/>
    </row>
    <row r="32" spans="2:12" ht="8.1" customHeight="1" x14ac:dyDescent="0.25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5" customHeight="1" x14ac:dyDescent="0.25">
      <c r="B33" s="45"/>
      <c r="C33" s="73" t="s">
        <v>27</v>
      </c>
      <c r="D33" s="74"/>
      <c r="E33" s="25">
        <f>E24+E29</f>
        <v>-1548700</v>
      </c>
      <c r="F33" s="25">
        <f>F24+F29</f>
        <v>-220253.70000000275</v>
      </c>
      <c r="G33" s="52">
        <f>G24+G29</f>
        <v>2164093.1999999881</v>
      </c>
      <c r="H33" s="8"/>
      <c r="I33" s="8"/>
      <c r="J33" s="8"/>
      <c r="K33" s="8"/>
    </row>
    <row r="34" spans="2:11" ht="8.1" customHeight="1" thickBot="1" x14ac:dyDescent="0.3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 x14ac:dyDescent="0.3">
      <c r="B35" s="12"/>
      <c r="C35" s="13"/>
      <c r="D35" s="13"/>
      <c r="E35" s="13"/>
      <c r="F35" s="13"/>
      <c r="G35" s="13"/>
    </row>
    <row r="36" spans="2:11" ht="16.5" x14ac:dyDescent="0.25">
      <c r="B36" s="80" t="s">
        <v>21</v>
      </c>
      <c r="C36" s="81"/>
      <c r="D36" s="81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 x14ac:dyDescent="0.25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5" customHeight="1" x14ac:dyDescent="0.25">
      <c r="B38" s="56"/>
      <c r="C38" s="73" t="s">
        <v>30</v>
      </c>
      <c r="D38" s="74"/>
      <c r="E38" s="28">
        <f>E39+E40</f>
        <v>8860700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5" customHeight="1" x14ac:dyDescent="0.25">
      <c r="B39" s="55"/>
      <c r="C39" s="18"/>
      <c r="D39" s="29" t="s">
        <v>31</v>
      </c>
      <c r="E39" s="28">
        <v>8860700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2.95" customHeight="1" x14ac:dyDescent="0.25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 x14ac:dyDescent="0.25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5" customHeight="1" x14ac:dyDescent="0.25">
      <c r="B42" s="56"/>
      <c r="C42" s="73" t="s">
        <v>33</v>
      </c>
      <c r="D42" s="74"/>
      <c r="E42" s="28">
        <f>E43+E44</f>
        <v>3398000</v>
      </c>
      <c r="F42" s="28">
        <f>F43+F44</f>
        <v>489050.30000000005</v>
      </c>
      <c r="G42" s="28">
        <f>G43+G44</f>
        <v>489050.30000000005</v>
      </c>
      <c r="H42" s="10"/>
      <c r="I42" s="10"/>
      <c r="J42" s="10"/>
      <c r="K42" s="10"/>
    </row>
    <row r="43" spans="2:11" ht="12.95" customHeight="1" x14ac:dyDescent="0.25">
      <c r="B43" s="55"/>
      <c r="C43" s="18"/>
      <c r="D43" s="29" t="s">
        <v>34</v>
      </c>
      <c r="E43" s="28">
        <v>2951252.1</v>
      </c>
      <c r="F43" s="28">
        <v>42302.400000000001</v>
      </c>
      <c r="G43" s="54">
        <v>42302.400000000001</v>
      </c>
      <c r="H43" s="10"/>
      <c r="I43" s="10"/>
      <c r="J43" s="10"/>
      <c r="K43" s="10"/>
    </row>
    <row r="44" spans="2:11" ht="12.95" customHeight="1" x14ac:dyDescent="0.25">
      <c r="B44" s="55"/>
      <c r="C44" s="18"/>
      <c r="D44" s="29" t="s">
        <v>35</v>
      </c>
      <c r="E44" s="28">
        <v>446747.9</v>
      </c>
      <c r="F44" s="28">
        <v>446747.9</v>
      </c>
      <c r="G44" s="54">
        <v>446747.9</v>
      </c>
      <c r="H44" s="10"/>
      <c r="I44" s="10"/>
      <c r="J44" s="10"/>
      <c r="K44" s="10"/>
    </row>
    <row r="45" spans="2:11" ht="8.1" customHeight="1" x14ac:dyDescent="0.25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5" customHeight="1" x14ac:dyDescent="0.25">
      <c r="B46" s="83"/>
      <c r="C46" s="73" t="s">
        <v>36</v>
      </c>
      <c r="D46" s="74"/>
      <c r="E46" s="85">
        <f>E38-E42</f>
        <v>5462700</v>
      </c>
      <c r="F46" s="85">
        <f>F38-F42</f>
        <v>3557802.5</v>
      </c>
      <c r="G46" s="87">
        <f>G38-G42</f>
        <v>3557802.5</v>
      </c>
      <c r="H46" s="11"/>
      <c r="I46" s="11"/>
      <c r="J46" s="11"/>
      <c r="K46" s="11"/>
    </row>
    <row r="47" spans="2:11" ht="8.1" customHeight="1" thickBot="1" x14ac:dyDescent="0.3">
      <c r="B47" s="84"/>
      <c r="C47" s="57"/>
      <c r="D47" s="58"/>
      <c r="E47" s="86"/>
      <c r="F47" s="86"/>
      <c r="G47" s="88"/>
      <c r="H47" s="11"/>
      <c r="I47" s="11"/>
      <c r="J47" s="11"/>
      <c r="K47" s="11"/>
    </row>
    <row r="48" spans="2:11" ht="8.1" customHeight="1" thickBot="1" x14ac:dyDescent="0.3">
      <c r="B48" s="12"/>
      <c r="C48" s="13"/>
      <c r="D48" s="13"/>
      <c r="E48" s="13"/>
      <c r="F48" s="13"/>
      <c r="G48" s="13"/>
    </row>
    <row r="49" spans="2:12" ht="16.5" x14ac:dyDescent="0.25">
      <c r="B49" s="91" t="s">
        <v>21</v>
      </c>
      <c r="C49" s="92"/>
      <c r="D49" s="92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 x14ac:dyDescent="0.25">
      <c r="B50" s="78"/>
      <c r="C50" s="79"/>
      <c r="D50" s="26"/>
      <c r="E50" s="33"/>
      <c r="F50" s="33"/>
      <c r="G50" s="62"/>
      <c r="H50" s="9"/>
      <c r="I50" s="9"/>
      <c r="J50" s="9"/>
      <c r="K50" s="9"/>
    </row>
    <row r="51" spans="2:12" ht="12.95" customHeight="1" x14ac:dyDescent="0.25">
      <c r="B51" s="55"/>
      <c r="C51" s="30" t="s">
        <v>37</v>
      </c>
      <c r="D51" s="31"/>
      <c r="E51" s="17">
        <f>+E10</f>
        <v>121470883.90000001</v>
      </c>
      <c r="F51" s="17">
        <f>+F10</f>
        <v>77556986.200000003</v>
      </c>
      <c r="G51" s="43">
        <f>+G10</f>
        <v>77556986.200000003</v>
      </c>
      <c r="H51" s="7"/>
      <c r="I51" s="7"/>
      <c r="J51" s="7"/>
      <c r="K51" s="7"/>
    </row>
    <row r="52" spans="2:12" ht="12.95" customHeight="1" x14ac:dyDescent="0.25">
      <c r="B52" s="55"/>
      <c r="C52" s="30" t="s">
        <v>38</v>
      </c>
      <c r="D52" s="31"/>
      <c r="E52" s="28">
        <f>E53-E54</f>
        <v>-2951252.1</v>
      </c>
      <c r="F52" s="28">
        <f>F53-F54</f>
        <v>-42302.400000000001</v>
      </c>
      <c r="G52" s="54">
        <f>G53-G54</f>
        <v>-42302.400000000001</v>
      </c>
      <c r="H52" s="10"/>
      <c r="I52" s="10"/>
      <c r="J52" s="10"/>
      <c r="K52" s="10"/>
    </row>
    <row r="53" spans="2:12" ht="12.95" customHeight="1" x14ac:dyDescent="0.25">
      <c r="B53" s="55"/>
      <c r="C53" s="18"/>
      <c r="D53" s="29" t="s">
        <v>31</v>
      </c>
      <c r="E53" s="28">
        <v>0</v>
      </c>
      <c r="F53" s="28">
        <v>0</v>
      </c>
      <c r="G53" s="54">
        <v>0</v>
      </c>
      <c r="H53" s="10"/>
      <c r="I53" s="10"/>
      <c r="J53" s="10"/>
      <c r="K53" s="10"/>
    </row>
    <row r="54" spans="2:12" ht="12.95" customHeight="1" x14ac:dyDescent="0.25">
      <c r="B54" s="55"/>
      <c r="C54" s="18"/>
      <c r="D54" s="29" t="s">
        <v>34</v>
      </c>
      <c r="E54" s="28">
        <f>+E43</f>
        <v>2951252.1</v>
      </c>
      <c r="F54" s="28">
        <f>+F43</f>
        <v>42302.400000000001</v>
      </c>
      <c r="G54" s="54">
        <f>+G43</f>
        <v>42302.400000000001</v>
      </c>
      <c r="H54" s="10"/>
      <c r="I54" s="10"/>
      <c r="J54" s="10"/>
      <c r="K54" s="10"/>
    </row>
    <row r="55" spans="2:12" ht="8.1" customHeight="1" x14ac:dyDescent="0.25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5" customHeight="1" x14ac:dyDescent="0.25">
      <c r="B56" s="55"/>
      <c r="C56" s="30" t="s">
        <v>13</v>
      </c>
      <c r="D56" s="31"/>
      <c r="E56" s="17">
        <f>+E15</f>
        <v>128689767.5</v>
      </c>
      <c r="F56" s="17">
        <f>+F15</f>
        <v>84415991.299999997</v>
      </c>
      <c r="G56" s="43">
        <f>+G15</f>
        <v>80044577.700000003</v>
      </c>
      <c r="H56" s="7"/>
      <c r="I56" s="7"/>
      <c r="J56" s="7"/>
      <c r="K56" s="7"/>
    </row>
    <row r="57" spans="2:12" ht="8.1" customHeight="1" x14ac:dyDescent="0.25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5" customHeight="1" x14ac:dyDescent="0.25">
      <c r="B58" s="55"/>
      <c r="C58" s="30" t="s">
        <v>16</v>
      </c>
      <c r="D58" s="31"/>
      <c r="E58" s="34"/>
      <c r="F58" s="28"/>
      <c r="G58" s="54"/>
      <c r="H58" s="10"/>
      <c r="I58" s="10"/>
      <c r="J58" s="10"/>
      <c r="K58" s="10"/>
      <c r="L58" s="10"/>
    </row>
    <row r="59" spans="2:12" ht="8.1" customHeight="1" x14ac:dyDescent="0.25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5" customHeight="1" x14ac:dyDescent="0.25">
      <c r="B60" s="56"/>
      <c r="C60" s="73" t="s">
        <v>39</v>
      </c>
      <c r="D60" s="74"/>
      <c r="E60" s="35">
        <f>E51+E52-E56+E58</f>
        <v>-10170135.699999988</v>
      </c>
      <c r="F60" s="35">
        <f>F51+F52-F56+F58</f>
        <v>-6901307.5</v>
      </c>
      <c r="G60" s="63">
        <f>G51+G52-G56+G58</f>
        <v>-2529893.900000006</v>
      </c>
      <c r="H60" s="11"/>
      <c r="I60" s="11"/>
      <c r="J60" s="11"/>
      <c r="K60" s="11"/>
    </row>
    <row r="61" spans="2:12" ht="12.95" customHeight="1" x14ac:dyDescent="0.25">
      <c r="B61" s="56"/>
      <c r="C61" s="73" t="s">
        <v>40</v>
      </c>
      <c r="D61" s="74"/>
      <c r="E61" s="35">
        <f>E60-E52</f>
        <v>-7218883.5999999885</v>
      </c>
      <c r="F61" s="35">
        <f>F60-F52</f>
        <v>-6859005.0999999996</v>
      </c>
      <c r="G61" s="63">
        <f>G60-G52</f>
        <v>-2487591.5000000061</v>
      </c>
      <c r="H61" s="11"/>
      <c r="I61" s="11"/>
      <c r="J61" s="11"/>
      <c r="K61" s="11"/>
    </row>
    <row r="62" spans="2:12" ht="8.1" customHeight="1" thickBot="1" x14ac:dyDescent="0.3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 x14ac:dyDescent="0.3">
      <c r="B63" s="12"/>
      <c r="C63" s="13"/>
      <c r="D63" s="13"/>
      <c r="E63" s="13"/>
      <c r="F63" s="13"/>
      <c r="G63" s="13"/>
    </row>
    <row r="64" spans="2:12" ht="16.5" x14ac:dyDescent="0.25">
      <c r="B64" s="91" t="s">
        <v>21</v>
      </c>
      <c r="C64" s="92"/>
      <c r="D64" s="92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 x14ac:dyDescent="0.25">
      <c r="B65" s="89"/>
      <c r="C65" s="90"/>
      <c r="D65" s="36"/>
      <c r="E65" s="37"/>
      <c r="F65" s="37"/>
      <c r="G65" s="69"/>
      <c r="H65" s="9"/>
      <c r="I65" s="9"/>
      <c r="J65" s="9"/>
      <c r="K65" s="9"/>
    </row>
    <row r="66" spans="2:11" ht="12.95" customHeight="1" x14ac:dyDescent="0.25">
      <c r="B66" s="55"/>
      <c r="C66" s="30" t="s">
        <v>10</v>
      </c>
      <c r="D66" s="31"/>
      <c r="E66" s="17">
        <f>+E11</f>
        <v>97123725.700000003</v>
      </c>
      <c r="F66" s="17">
        <f>+F11</f>
        <v>44149814.899999999</v>
      </c>
      <c r="G66" s="43">
        <f>+G11</f>
        <v>44149814.899999999</v>
      </c>
      <c r="H66" s="7"/>
      <c r="I66" s="7"/>
      <c r="J66" s="7"/>
      <c r="K66" s="7"/>
    </row>
    <row r="67" spans="2:11" ht="12.95" customHeight="1" x14ac:dyDescent="0.25">
      <c r="B67" s="55"/>
      <c r="C67" s="30" t="s">
        <v>41</v>
      </c>
      <c r="D67" s="31"/>
      <c r="E67" s="28">
        <f>SUM(E68-E69)</f>
        <v>-446747.9</v>
      </c>
      <c r="F67" s="28">
        <f t="shared" ref="F67:G67" si="3">SUM(F68-F69)</f>
        <v>3600104.9</v>
      </c>
      <c r="G67" s="28">
        <f t="shared" si="3"/>
        <v>3600104.9</v>
      </c>
      <c r="H67" s="10"/>
      <c r="I67" s="10"/>
      <c r="J67" s="10"/>
      <c r="K67" s="10"/>
    </row>
    <row r="68" spans="2:11" ht="12.95" customHeight="1" x14ac:dyDescent="0.25">
      <c r="B68" s="55"/>
      <c r="C68" s="18"/>
      <c r="D68" s="29" t="s">
        <v>32</v>
      </c>
      <c r="E68" s="28">
        <f>+E40</f>
        <v>0</v>
      </c>
      <c r="F68" s="28">
        <v>4046852.8</v>
      </c>
      <c r="G68" s="54">
        <v>4046852.8</v>
      </c>
      <c r="H68" s="10"/>
      <c r="I68" s="10"/>
      <c r="J68" s="10"/>
      <c r="K68" s="10"/>
    </row>
    <row r="69" spans="2:11" ht="12.95" customHeight="1" x14ac:dyDescent="0.25">
      <c r="B69" s="55"/>
      <c r="C69" s="18"/>
      <c r="D69" s="29" t="s">
        <v>35</v>
      </c>
      <c r="E69" s="28">
        <f>+E44</f>
        <v>446747.9</v>
      </c>
      <c r="F69" s="28">
        <f>+F44</f>
        <v>446747.9</v>
      </c>
      <c r="G69" s="54">
        <f>+G44</f>
        <v>446747.9</v>
      </c>
      <c r="H69" s="10"/>
      <c r="I69" s="10"/>
      <c r="J69" s="10"/>
      <c r="K69" s="10"/>
    </row>
    <row r="70" spans="2:11" ht="8.1" customHeight="1" x14ac:dyDescent="0.25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5" customHeight="1" x14ac:dyDescent="0.25">
      <c r="B71" s="55"/>
      <c r="C71" s="30" t="s">
        <v>42</v>
      </c>
      <c r="D71" s="31"/>
      <c r="E71" s="17">
        <f>+E16</f>
        <v>95367542.100000009</v>
      </c>
      <c r="F71" s="17">
        <f>+F16</f>
        <v>39135402.799999997</v>
      </c>
      <c r="G71" s="43">
        <f>+G16</f>
        <v>41122469.5</v>
      </c>
      <c r="H71" s="7"/>
      <c r="I71" s="7"/>
      <c r="J71" s="7"/>
      <c r="K71" s="7"/>
    </row>
    <row r="72" spans="2:11" ht="8.1" customHeight="1" x14ac:dyDescent="0.25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5" customHeight="1" x14ac:dyDescent="0.25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 x14ac:dyDescent="0.25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5" customHeight="1" x14ac:dyDescent="0.25">
      <c r="B75" s="56"/>
      <c r="C75" s="73" t="s">
        <v>43</v>
      </c>
      <c r="D75" s="74"/>
      <c r="E75" s="35">
        <f>E66+E67-E71+E73</f>
        <v>1309435.6999999881</v>
      </c>
      <c r="F75" s="35">
        <f>F66+F67-F71+F73</f>
        <v>8614517</v>
      </c>
      <c r="G75" s="63">
        <f>G66+G67-G71+G73</f>
        <v>6627450.299999997</v>
      </c>
      <c r="H75" s="11"/>
      <c r="I75" s="11"/>
      <c r="J75" s="11"/>
      <c r="K75" s="11"/>
    </row>
    <row r="76" spans="2:11" ht="12.95" customHeight="1" x14ac:dyDescent="0.25">
      <c r="B76" s="83"/>
      <c r="C76" s="73" t="s">
        <v>44</v>
      </c>
      <c r="D76" s="74"/>
      <c r="E76" s="85">
        <f>E75-E67</f>
        <v>1756183.599999988</v>
      </c>
      <c r="F76" s="85">
        <f>F75-F67</f>
        <v>5014412.0999999996</v>
      </c>
      <c r="G76" s="87">
        <f>G75-G67</f>
        <v>3027345.3999999971</v>
      </c>
      <c r="H76" s="11"/>
      <c r="I76" s="11"/>
      <c r="J76" s="11"/>
      <c r="K76" s="11"/>
    </row>
    <row r="77" spans="2:11" ht="8.1" customHeight="1" thickBot="1" x14ac:dyDescent="0.3">
      <c r="B77" s="84"/>
      <c r="C77" s="57"/>
      <c r="D77" s="58"/>
      <c r="E77" s="86"/>
      <c r="F77" s="86"/>
      <c r="G77" s="88"/>
      <c r="H77" s="11"/>
      <c r="I77" s="11"/>
      <c r="J77" s="11"/>
      <c r="K77" s="11"/>
    </row>
    <row r="78" spans="2:11" ht="8.1" customHeight="1" x14ac:dyDescent="0.25"/>
    <row r="79" spans="2:11" hidden="1" x14ac:dyDescent="0.25"/>
    <row r="80" spans="2:11" hidden="1" x14ac:dyDescent="0.25"/>
    <row r="81" hidden="1" x14ac:dyDescent="0.25"/>
    <row r="82" hidden="1" x14ac:dyDescent="0.25"/>
  </sheetData>
  <mergeCells count="35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:G2"/>
    <mergeCell ref="B3:G3"/>
    <mergeCell ref="B4:G4"/>
    <mergeCell ref="B5:G5"/>
    <mergeCell ref="C9:D9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</mergeCells>
  <printOptions horizontalCentered="1"/>
  <pageMargins left="0" right="0" top="0.55118110236220474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revision/>
  <cp:lastPrinted>2017-08-30T17:17:19Z</cp:lastPrinted>
  <dcterms:created xsi:type="dcterms:W3CDTF">2016-10-11T17:36:10Z</dcterms:created>
  <dcterms:modified xsi:type="dcterms:W3CDTF">2017-08-30T17:17:28Z</dcterms:modified>
</cp:coreProperties>
</file>