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alba\Desktop\Transp\"/>
    </mc:Choice>
  </mc:AlternateContent>
  <bookViews>
    <workbookView xWindow="0" yWindow="0" windowWidth="19200" windowHeight="10170"/>
  </bookViews>
  <sheets>
    <sheet name="Deuda Pública Mar 2013" sheetId="1" r:id="rId1"/>
  </sheets>
  <definedNames>
    <definedName name="_xlnm.Print_Area" localSheetId="0">'Deuda Pública Mar 2013'!$B$2:$Q$66</definedName>
  </definedNames>
  <calcPr calcId="162913"/>
</workbook>
</file>

<file path=xl/calcChain.xml><?xml version="1.0" encoding="utf-8"?>
<calcChain xmlns="http://schemas.openxmlformats.org/spreadsheetml/2006/main">
  <c r="Q43" i="1" l="1"/>
  <c r="P61" i="1" l="1"/>
  <c r="O43" i="1" l="1"/>
  <c r="L61" i="1" l="1"/>
  <c r="L17" i="1"/>
  <c r="L21" i="1"/>
  <c r="L43" i="1"/>
  <c r="L39" i="1"/>
  <c r="L35" i="1"/>
  <c r="L11" i="1"/>
  <c r="L47" i="1" l="1"/>
  <c r="Q11" i="1"/>
  <c r="P11" i="1" l="1"/>
  <c r="P43" i="1"/>
  <c r="O11" i="1" l="1"/>
  <c r="Q17" i="1" l="1"/>
  <c r="K61" i="1" l="1"/>
  <c r="J61" i="1"/>
  <c r="K62" i="1" l="1"/>
  <c r="L62" i="1"/>
  <c r="N11" i="1"/>
  <c r="K11" i="1"/>
  <c r="K43" i="1" l="1"/>
  <c r="K39" i="1"/>
  <c r="K35" i="1"/>
  <c r="K21" i="1"/>
  <c r="K17" i="1"/>
  <c r="K47" i="1" l="1"/>
  <c r="L48" i="1" s="1"/>
  <c r="Q35" i="1"/>
  <c r="P35" i="1"/>
  <c r="O35" i="1"/>
  <c r="N35" i="1"/>
  <c r="Q39" i="1" l="1"/>
  <c r="P39" i="1"/>
  <c r="O39" i="1"/>
  <c r="N39" i="1"/>
  <c r="D21" i="1"/>
  <c r="Q21" i="1"/>
  <c r="P21" i="1"/>
  <c r="O21" i="1"/>
  <c r="N21" i="1"/>
  <c r="J21" i="1"/>
  <c r="I21" i="1"/>
  <c r="H21" i="1"/>
  <c r="G21" i="1"/>
  <c r="F21" i="1"/>
  <c r="E21" i="1"/>
  <c r="P17" i="1"/>
  <c r="P47" i="1" s="1"/>
  <c r="O17" i="1"/>
  <c r="N17" i="1"/>
  <c r="N47" i="1" s="1"/>
  <c r="J43" i="1"/>
  <c r="I43" i="1"/>
  <c r="H43" i="1"/>
  <c r="G43" i="1"/>
  <c r="F43" i="1"/>
  <c r="E43" i="1"/>
  <c r="D43" i="1"/>
  <c r="J39" i="1"/>
  <c r="I39" i="1"/>
  <c r="H39" i="1"/>
  <c r="G39" i="1"/>
  <c r="F39" i="1"/>
  <c r="E39" i="1"/>
  <c r="D39" i="1"/>
  <c r="J35" i="1"/>
  <c r="I35" i="1"/>
  <c r="H35" i="1"/>
  <c r="G35" i="1"/>
  <c r="F35" i="1"/>
  <c r="E35" i="1"/>
  <c r="D35" i="1"/>
  <c r="J17" i="1"/>
  <c r="I17" i="1"/>
  <c r="H17" i="1"/>
  <c r="H47" i="1" s="1"/>
  <c r="G17" i="1"/>
  <c r="F17" i="1"/>
  <c r="F47" i="1" s="1"/>
  <c r="E17" i="1"/>
  <c r="D17" i="1"/>
  <c r="D47" i="1" s="1"/>
  <c r="E47" i="1" l="1"/>
  <c r="E48" i="1" s="1"/>
  <c r="G47" i="1"/>
  <c r="I47" i="1"/>
  <c r="I48" i="1" s="1"/>
  <c r="Q47" i="1"/>
  <c r="Q48" i="1" s="1"/>
  <c r="O47" i="1"/>
  <c r="O48" i="1" s="1"/>
  <c r="N48" i="1"/>
  <c r="F48" i="1"/>
  <c r="H48" i="1"/>
  <c r="J47" i="1"/>
  <c r="G48" i="1"/>
  <c r="P48" i="1" l="1"/>
  <c r="J48" i="1"/>
  <c r="K48" i="1"/>
  <c r="H11" i="1"/>
  <c r="Q61" i="1"/>
  <c r="Q62" i="1" s="1"/>
  <c r="O61" i="1"/>
  <c r="N61" i="1"/>
  <c r="I61" i="1"/>
  <c r="J62" i="1" s="1"/>
  <c r="H61" i="1"/>
  <c r="G61" i="1"/>
  <c r="F61" i="1"/>
  <c r="D61" i="1"/>
  <c r="J11" i="1"/>
  <c r="I11" i="1"/>
  <c r="G11" i="1"/>
  <c r="F11" i="1"/>
  <c r="E11" i="1"/>
  <c r="D11" i="1"/>
  <c r="D13" i="1" s="1"/>
  <c r="E8" i="1" s="1"/>
  <c r="E61" i="1"/>
  <c r="O62" i="1" l="1"/>
  <c r="P62" i="1"/>
  <c r="E13" i="1"/>
  <c r="F8" i="1" s="1"/>
  <c r="F13" i="1" s="1"/>
  <c r="G8" i="1" s="1"/>
  <c r="G13" i="1" s="1"/>
  <c r="E62" i="1"/>
  <c r="F62" i="1"/>
  <c r="I62" i="1"/>
  <c r="H62" i="1"/>
  <c r="G62" i="1"/>
  <c r="H8" i="1" l="1"/>
  <c r="H13" i="1" s="1"/>
  <c r="I8" i="1" l="1"/>
  <c r="I13" i="1" s="1"/>
  <c r="J8" i="1" l="1"/>
  <c r="J13" i="1" s="1"/>
  <c r="K8" i="1" s="1"/>
  <c r="K13" i="1" s="1"/>
  <c r="L8" i="1" s="1"/>
  <c r="L13" i="1" s="1"/>
  <c r="N8" i="1" s="1"/>
  <c r="N13" i="1" l="1"/>
  <c r="O8" i="1" l="1"/>
  <c r="O13" i="1" s="1"/>
  <c r="P8" i="1" l="1"/>
  <c r="P13" i="1" s="1"/>
  <c r="Q8" i="1" l="1"/>
  <c r="Q13" i="1" s="1"/>
</calcChain>
</file>

<file path=xl/sharedStrings.xml><?xml version="1.0" encoding="utf-8"?>
<sst xmlns="http://schemas.openxmlformats.org/spreadsheetml/2006/main" count="54" uniqueCount="47">
  <si>
    <t>Banca Comercial</t>
  </si>
  <si>
    <t>Banca de Desarrollo</t>
  </si>
  <si>
    <t>Proveedores y Contratistas</t>
  </si>
  <si>
    <t>2° Trim.</t>
  </si>
  <si>
    <t>3er. Trim.</t>
  </si>
  <si>
    <t>4° Trim.</t>
  </si>
  <si>
    <t>1er. Trim.</t>
  </si>
  <si>
    <t>Organismos</t>
  </si>
  <si>
    <t>Contrataciones</t>
  </si>
  <si>
    <t>Amortizaciones</t>
  </si>
  <si>
    <t>Saldo Inicial</t>
  </si>
  <si>
    <t>Saldo Final</t>
  </si>
  <si>
    <t>Endeudamiento neto</t>
  </si>
  <si>
    <t>Mercado de Valores</t>
  </si>
  <si>
    <t xml:space="preserve">Total </t>
  </si>
  <si>
    <t>Intereses Cubiertos de la Deuda Pública Consolidada</t>
  </si>
  <si>
    <t>Total</t>
  </si>
  <si>
    <t>Evolución del Saldo de la Deuda Pública Consolidada</t>
  </si>
  <si>
    <t>DEUDA PÚBLICA CONSOLIDADA DEL GOBIERNO DEL ESTADO DE MEXICO</t>
  </si>
  <si>
    <t>Estructura de la Deuda Pública Consolidada</t>
  </si>
  <si>
    <t>Variación</t>
  </si>
  <si>
    <t>Corto Plazo</t>
  </si>
  <si>
    <t>Largo Plazo</t>
  </si>
  <si>
    <t>NOTA:</t>
  </si>
  <si>
    <r>
      <t xml:space="preserve"> (Millones de Pesos) </t>
    </r>
    <r>
      <rPr>
        <b/>
        <vertAlign val="superscript"/>
        <sz val="9"/>
        <color theme="1"/>
        <rFont val="Cambria"/>
        <family val="1"/>
        <scheme val="major"/>
      </rPr>
      <t>1_/</t>
    </r>
  </si>
  <si>
    <t xml:space="preserve"> 1_/ Cifras de Cuenta Pública.</t>
  </si>
  <si>
    <t>Directa</t>
  </si>
  <si>
    <t>Contingente</t>
  </si>
  <si>
    <t xml:space="preserve"> - ISSEMYM</t>
  </si>
  <si>
    <t xml:space="preserve"> -HSBC</t>
  </si>
  <si>
    <t xml:space="preserve"> - Contratistas Organismos Aux.</t>
  </si>
  <si>
    <t xml:space="preserve"> - Contratistas Sector Central</t>
  </si>
  <si>
    <t xml:space="preserve"> -Banobras</t>
  </si>
  <si>
    <t xml:space="preserve"> -Bancomer</t>
  </si>
  <si>
    <t xml:space="preserve"> -Banamex</t>
  </si>
  <si>
    <t xml:space="preserve"> -Santander</t>
  </si>
  <si>
    <t xml:space="preserve"> -Interacciones</t>
  </si>
  <si>
    <t xml:space="preserve"> -Banorte</t>
  </si>
  <si>
    <t xml:space="preserve"> -Bansi</t>
  </si>
  <si>
    <t xml:space="preserve"> -Inbursa</t>
  </si>
  <si>
    <t xml:space="preserve"> -Multiva</t>
  </si>
  <si>
    <t>Contratistas y Proveedores</t>
  </si>
  <si>
    <t xml:space="preserve"> 2_/ Cifras Preliminares.</t>
  </si>
  <si>
    <t xml:space="preserve"> -Dexia Crédito Local</t>
  </si>
  <si>
    <t xml:space="preserve"> -Banco del Bajío</t>
  </si>
  <si>
    <t xml:space="preserve"> - Cert. Bursátiles JP Morgan</t>
  </si>
  <si>
    <r>
      <t xml:space="preserve">2014 </t>
    </r>
    <r>
      <rPr>
        <b/>
        <vertAlign val="superscript"/>
        <sz val="9"/>
        <color theme="1"/>
        <rFont val="Calibri"/>
        <family val="2"/>
        <scheme val="minor"/>
      </rPr>
      <t>2_/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</si>
</sst>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"/>
    <numFmt numFmtId="165" formatCode="#,##0.0_ ;[Red]\-#,##0.0\ "/>
    <numFmt numFmtId="166" formatCode="_(&quot;$&quot;* #,##0_);_(&quot;$&quot;* \(#,##0\);_(&quot;$&quot;* &quot;-&quot;_);_(@_)"/>
    <numFmt numFmtId="167" formatCode="_(* #,##0_);_(* \(#,##0\);_(* &quot;-&quot;_);_(@_)"/>
    <numFmt numFmtId="168" formatCode="_-[$€-2]* #,##0.00_-;\-[$€-2]* #,##0.00_-;_-[$€-2]* &quot;-&quot;??_-"/>
    <numFmt numFmtId="169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9"/>
      <color theme="1"/>
      <name val="Cambria"/>
      <family val="1"/>
      <scheme val="major"/>
    </font>
    <font>
      <b/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</cellStyleXfs>
  <cellXfs count="98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0" fillId="0" borderId="10" xfId="0" applyBorder="1"/>
    <xf numFmtId="0" fontId="2" fillId="0" borderId="1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0" xfId="0" applyFont="1" applyBorder="1"/>
    <xf numFmtId="164" fontId="0" fillId="0" borderId="0" xfId="0" applyNumberFormat="1" applyBorder="1"/>
    <xf numFmtId="164" fontId="0" fillId="0" borderId="11" xfId="0" applyNumberFormat="1" applyBorder="1"/>
    <xf numFmtId="164" fontId="2" fillId="0" borderId="0" xfId="0" applyNumberFormat="1" applyFont="1" applyBorder="1"/>
    <xf numFmtId="164" fontId="2" fillId="0" borderId="11" xfId="0" applyNumberFormat="1" applyFont="1" applyBorder="1"/>
    <xf numFmtId="165" fontId="0" fillId="0" borderId="0" xfId="0" applyNumberFormat="1" applyBorder="1"/>
    <xf numFmtId="165" fontId="0" fillId="0" borderId="11" xfId="0" applyNumberFormat="1" applyBorder="1"/>
    <xf numFmtId="0" fontId="0" fillId="0" borderId="0" xfId="0" applyBorder="1"/>
    <xf numFmtId="0" fontId="0" fillId="0" borderId="11" xfId="0" applyBorder="1"/>
    <xf numFmtId="0" fontId="2" fillId="0" borderId="11" xfId="0" applyFont="1" applyBorder="1" applyAlignment="1">
      <alignment horizontal="center"/>
    </xf>
    <xf numFmtId="164" fontId="2" fillId="0" borderId="0" xfId="1" applyNumberFormat="1" applyFont="1" applyBorder="1" applyAlignment="1">
      <alignment vertical="center"/>
    </xf>
    <xf numFmtId="164" fontId="2" fillId="0" borderId="11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9" xfId="0" applyFont="1" applyBorder="1" applyAlignment="1">
      <alignment horizontal="center" vertical="center"/>
    </xf>
    <xf numFmtId="164" fontId="0" fillId="0" borderId="11" xfId="0" applyNumberFormat="1" applyFill="1" applyBorder="1"/>
    <xf numFmtId="0" fontId="8" fillId="0" borderId="1" xfId="0" applyFont="1" applyFill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Fill="1" applyBorder="1"/>
    <xf numFmtId="0" fontId="2" fillId="2" borderId="1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vertical="center"/>
    </xf>
    <xf numFmtId="164" fontId="1" fillId="2" borderId="11" xfId="1" applyNumberFormat="1" applyFont="1" applyFill="1" applyBorder="1" applyAlignment="1">
      <alignment vertical="center"/>
    </xf>
    <xf numFmtId="164" fontId="0" fillId="2" borderId="11" xfId="1" applyNumberFormat="1" applyFont="1" applyFill="1" applyBorder="1" applyAlignment="1">
      <alignment vertical="center"/>
    </xf>
    <xf numFmtId="0" fontId="0" fillId="0" borderId="15" xfId="0" applyBorder="1"/>
    <xf numFmtId="169" fontId="2" fillId="0" borderId="15" xfId="1" applyNumberFormat="1" applyFont="1" applyBorder="1"/>
    <xf numFmtId="169" fontId="2" fillId="0" borderId="0" xfId="1" applyNumberFormat="1" applyFont="1" applyBorder="1"/>
    <xf numFmtId="169" fontId="0" fillId="0" borderId="15" xfId="1" applyNumberFormat="1" applyFont="1" applyBorder="1"/>
    <xf numFmtId="169" fontId="0" fillId="0" borderId="15" xfId="0" applyNumberFormat="1" applyBorder="1"/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2" fillId="0" borderId="16" xfId="0" applyFont="1" applyBorder="1" applyAlignment="1">
      <alignment horizontal="right"/>
    </xf>
    <xf numFmtId="169" fontId="2" fillId="0" borderId="17" xfId="1" applyNumberFormat="1" applyFont="1" applyBorder="1"/>
    <xf numFmtId="169" fontId="0" fillId="0" borderId="0" xfId="1" applyNumberFormat="1" applyFont="1" applyBorder="1"/>
    <xf numFmtId="169" fontId="0" fillId="0" borderId="0" xfId="0" applyNumberFormat="1" applyBorder="1"/>
    <xf numFmtId="169" fontId="0" fillId="0" borderId="11" xfId="0" applyNumberFormat="1" applyBorder="1"/>
    <xf numFmtId="43" fontId="0" fillId="0" borderId="11" xfId="1" applyFont="1" applyBorder="1"/>
    <xf numFmtId="169" fontId="0" fillId="0" borderId="11" xfId="1" applyNumberFormat="1" applyFont="1" applyBorder="1"/>
    <xf numFmtId="169" fontId="2" fillId="0" borderId="11" xfId="1" applyNumberFormat="1" applyFont="1" applyBorder="1"/>
    <xf numFmtId="0" fontId="0" fillId="0" borderId="16" xfId="0" applyBorder="1"/>
    <xf numFmtId="169" fontId="0" fillId="0" borderId="17" xfId="0" applyNumberFormat="1" applyBorder="1"/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 wrapText="1"/>
    </xf>
    <xf numFmtId="164" fontId="1" fillId="2" borderId="13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vertical="center"/>
    </xf>
    <xf numFmtId="164" fontId="0" fillId="2" borderId="14" xfId="1" applyNumberFormat="1" applyFont="1" applyFill="1" applyBorder="1" applyAlignment="1">
      <alignment vertical="center"/>
    </xf>
    <xf numFmtId="0" fontId="3" fillId="0" borderId="10" xfId="0" applyFont="1" applyBorder="1"/>
    <xf numFmtId="0" fontId="2" fillId="0" borderId="10" xfId="0" applyFont="1" applyBorder="1" applyAlignment="1"/>
    <xf numFmtId="0" fontId="2" fillId="0" borderId="0" xfId="0" applyFont="1" applyBorder="1" applyAlignment="1"/>
    <xf numFmtId="169" fontId="2" fillId="0" borderId="11" xfId="1" applyNumberFormat="1" applyFont="1" applyBorder="1" applyAlignment="1">
      <alignment horizontal="center" vertical="center"/>
    </xf>
    <xf numFmtId="169" fontId="0" fillId="0" borderId="0" xfId="1" applyNumberFormat="1" applyFont="1" applyBorder="1" applyAlignment="1">
      <alignment horizontal="center"/>
    </xf>
    <xf numFmtId="43" fontId="0" fillId="0" borderId="0" xfId="1" applyFont="1" applyBorder="1"/>
    <xf numFmtId="164" fontId="0" fillId="2" borderId="0" xfId="1" applyNumberFormat="1" applyFont="1" applyFill="1" applyBorder="1" applyAlignment="1">
      <alignment vertical="center"/>
    </xf>
    <xf numFmtId="165" fontId="0" fillId="0" borderId="0" xfId="0" applyNumberFormat="1"/>
    <xf numFmtId="43" fontId="2" fillId="0" borderId="11" xfId="1" applyNumberFormat="1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vertical="center"/>
    </xf>
    <xf numFmtId="169" fontId="2" fillId="0" borderId="0" xfId="1" applyNumberFormat="1" applyFont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9">
    <cellStyle name="Comma [0]" xfId="3"/>
    <cellStyle name="Currency [0]" xfId="4"/>
    <cellStyle name="Euro" xfId="5"/>
    <cellStyle name="Millares" xfId="1" builtinId="3"/>
    <cellStyle name="Millares 2" xfId="6"/>
    <cellStyle name="Normal" xfId="0" builtinId="0"/>
    <cellStyle name="Normal 2" xfId="2"/>
    <cellStyle name="Normaᗬ_Hoja1 (7)" xfId="7"/>
    <cellStyle name="þ_x001d_ð _x000c_);ð_x000c__x001c_;U_x0001_&gt;_x0006_ã;_x0007__x0001__x0001_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8"/>
  <sheetViews>
    <sheetView showGridLines="0" tabSelected="1" topLeftCell="B1" zoomScale="80" zoomScaleNormal="80" workbookViewId="0">
      <selection activeCell="A28" sqref="A1:A1048576"/>
    </sheetView>
  </sheetViews>
  <sheetFormatPr baseColWidth="10" defaultRowHeight="15" x14ac:dyDescent="0.25"/>
  <cols>
    <col min="1" max="1" width="0" hidden="1" customWidth="1"/>
    <col min="2" max="2" width="35" customWidth="1"/>
    <col min="3" max="3" width="12" customWidth="1"/>
    <col min="4" max="6" width="13.42578125" customWidth="1"/>
    <col min="7" max="7" width="13" customWidth="1"/>
    <col min="8" max="8" width="14" customWidth="1"/>
    <col min="9" max="9" width="13.42578125" customWidth="1"/>
    <col min="10" max="10" width="13.42578125" bestFit="1" customWidth="1"/>
    <col min="11" max="12" width="13.42578125" customWidth="1"/>
    <col min="13" max="13" width="2.85546875" customWidth="1"/>
    <col min="14" max="15" width="14" bestFit="1" customWidth="1"/>
    <col min="16" max="16" width="13.5703125" bestFit="1" customWidth="1"/>
    <col min="17" max="17" width="14" bestFit="1" customWidth="1"/>
    <col min="19" max="19" width="16.28515625" bestFit="1" customWidth="1"/>
  </cols>
  <sheetData>
    <row r="1" spans="2:19" ht="15.75" thickBot="1" x14ac:dyDescent="0.3"/>
    <row r="2" spans="2:19" ht="19.5" thickBot="1" x14ac:dyDescent="0.35">
      <c r="B2" s="86" t="s">
        <v>18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9" ht="15.75" thickBot="1" x14ac:dyDescent="0.3">
      <c r="B3" s="7"/>
      <c r="C3" s="18"/>
      <c r="D3" s="84" t="s">
        <v>24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</row>
    <row r="4" spans="2:19" x14ac:dyDescent="0.25">
      <c r="B4" s="7"/>
      <c r="C4" s="18"/>
      <c r="D4" s="92">
        <v>2005</v>
      </c>
      <c r="E4" s="94">
        <v>2006</v>
      </c>
      <c r="F4" s="94">
        <v>2007</v>
      </c>
      <c r="G4" s="94">
        <v>2008</v>
      </c>
      <c r="H4" s="94">
        <v>2009</v>
      </c>
      <c r="I4" s="94">
        <v>2010</v>
      </c>
      <c r="J4" s="94">
        <v>2011</v>
      </c>
      <c r="K4" s="96">
        <v>2012</v>
      </c>
      <c r="L4" s="96">
        <v>2013</v>
      </c>
      <c r="M4" s="26"/>
      <c r="N4" s="89" t="s">
        <v>46</v>
      </c>
      <c r="O4" s="90"/>
      <c r="P4" s="90"/>
      <c r="Q4" s="91"/>
    </row>
    <row r="5" spans="2:19" ht="15.75" thickBot="1" x14ac:dyDescent="0.3">
      <c r="B5" s="7"/>
      <c r="C5" s="18"/>
      <c r="D5" s="93"/>
      <c r="E5" s="95"/>
      <c r="F5" s="95"/>
      <c r="G5" s="95"/>
      <c r="H5" s="95"/>
      <c r="I5" s="95"/>
      <c r="J5" s="95"/>
      <c r="K5" s="97"/>
      <c r="L5" s="97"/>
      <c r="M5" s="64"/>
      <c r="N5" s="63" t="s">
        <v>6</v>
      </c>
      <c r="O5" s="1" t="s">
        <v>3</v>
      </c>
      <c r="P5" s="1" t="s">
        <v>4</v>
      </c>
      <c r="Q5" s="2" t="s">
        <v>5</v>
      </c>
    </row>
    <row r="6" spans="2:19" ht="14.25" customHeight="1" x14ac:dyDescent="0.25">
      <c r="B6" s="8"/>
      <c r="C6" s="30"/>
      <c r="D6" s="9"/>
      <c r="E6" s="9"/>
      <c r="F6" s="9"/>
      <c r="G6" s="9"/>
      <c r="H6" s="9"/>
      <c r="I6" s="9"/>
      <c r="J6" s="9"/>
      <c r="K6" s="9"/>
      <c r="L6" s="9"/>
      <c r="M6" s="10"/>
      <c r="N6" s="9"/>
      <c r="O6" s="9"/>
      <c r="P6" s="9"/>
      <c r="Q6" s="10"/>
    </row>
    <row r="7" spans="2:19" ht="18.75" x14ac:dyDescent="0.3">
      <c r="B7" s="70" t="s">
        <v>17</v>
      </c>
      <c r="C7" s="31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3"/>
    </row>
    <row r="8" spans="2:19" x14ac:dyDescent="0.25">
      <c r="B8" s="11" t="s">
        <v>10</v>
      </c>
      <c r="C8" s="31"/>
      <c r="D8" s="14">
        <v>29874.6914</v>
      </c>
      <c r="E8" s="14">
        <f>+D13</f>
        <v>29886.11802374</v>
      </c>
      <c r="F8" s="14">
        <f t="shared" ref="F8:Q8" si="0">+E13</f>
        <v>29480.265934179999</v>
      </c>
      <c r="G8" s="14">
        <f t="shared" si="0"/>
        <v>29107.890127449999</v>
      </c>
      <c r="H8" s="14">
        <f t="shared" si="0"/>
        <v>28867.006517489997</v>
      </c>
      <c r="I8" s="14">
        <f t="shared" si="0"/>
        <v>28810.686773609996</v>
      </c>
      <c r="J8" s="14">
        <f t="shared" si="0"/>
        <v>28697.143441849996</v>
      </c>
      <c r="K8" s="14">
        <f t="shared" si="0"/>
        <v>28271.486348549995</v>
      </c>
      <c r="L8" s="14">
        <f t="shared" si="0"/>
        <v>32725.734048549995</v>
      </c>
      <c r="M8" s="15"/>
      <c r="N8" s="14">
        <f>+L13</f>
        <v>32600.252558239994</v>
      </c>
      <c r="O8" s="14">
        <f t="shared" si="0"/>
        <v>32670.443054929994</v>
      </c>
      <c r="P8" s="14">
        <f t="shared" si="0"/>
        <v>32489.901013529994</v>
      </c>
      <c r="Q8" s="15">
        <f t="shared" si="0"/>
        <v>32415.462692219993</v>
      </c>
    </row>
    <row r="9" spans="2:19" x14ac:dyDescent="0.25">
      <c r="B9" s="7" t="s">
        <v>8</v>
      </c>
      <c r="C9" s="18"/>
      <c r="D9" s="12">
        <v>2543.69473608</v>
      </c>
      <c r="E9" s="12">
        <v>3458.6962344899998</v>
      </c>
      <c r="F9" s="12">
        <v>2048.1483183400001</v>
      </c>
      <c r="G9" s="12">
        <v>2085.67815935</v>
      </c>
      <c r="H9" s="12">
        <v>2500.5580228099998</v>
      </c>
      <c r="I9" s="12">
        <v>2529.5066597599998</v>
      </c>
      <c r="J9" s="12">
        <v>2174.7924804099998</v>
      </c>
      <c r="K9" s="12">
        <v>7110.6836000000003</v>
      </c>
      <c r="L9" s="12">
        <v>1253.72701996</v>
      </c>
      <c r="M9" s="13"/>
      <c r="N9" s="12">
        <v>258.70887548000002</v>
      </c>
      <c r="O9" s="12">
        <v>12.92847519</v>
      </c>
      <c r="P9" s="12">
        <v>3660.4240992800001</v>
      </c>
      <c r="Q9" s="13">
        <v>7398.2695707800003</v>
      </c>
      <c r="R9" s="6"/>
      <c r="S9" s="5"/>
    </row>
    <row r="10" spans="2:19" x14ac:dyDescent="0.25">
      <c r="B10" s="7" t="s">
        <v>9</v>
      </c>
      <c r="C10" s="18"/>
      <c r="D10" s="12">
        <v>2532.2681123399998</v>
      </c>
      <c r="E10" s="12">
        <v>3864.5483240499998</v>
      </c>
      <c r="F10" s="12">
        <v>2420.5241250700001</v>
      </c>
      <c r="G10" s="12">
        <v>2326.5617693099998</v>
      </c>
      <c r="H10" s="12">
        <v>2556.87776669</v>
      </c>
      <c r="I10" s="12">
        <v>2643.0499915199998</v>
      </c>
      <c r="J10" s="12">
        <v>2600.4495737100001</v>
      </c>
      <c r="K10" s="12">
        <v>2656.4358999999999</v>
      </c>
      <c r="L10" s="12">
        <v>1379.2085102699998</v>
      </c>
      <c r="M10" s="13"/>
      <c r="N10" s="12">
        <v>188.51837879000001</v>
      </c>
      <c r="O10" s="12">
        <v>193.47051658999999</v>
      </c>
      <c r="P10" s="12">
        <v>3734.8624205900001</v>
      </c>
      <c r="Q10" s="13">
        <v>7554.8064474000003</v>
      </c>
      <c r="R10" s="6"/>
      <c r="S10" s="5"/>
    </row>
    <row r="11" spans="2:19" x14ac:dyDescent="0.25">
      <c r="B11" s="7" t="s">
        <v>12</v>
      </c>
      <c r="C11" s="18"/>
      <c r="D11" s="16">
        <f>+D9-D10</f>
        <v>11.426623740000196</v>
      </c>
      <c r="E11" s="16">
        <f t="shared" ref="E11:Q11" si="1">+E9-E10</f>
        <v>-405.85208955999997</v>
      </c>
      <c r="F11" s="16">
        <f t="shared" si="1"/>
        <v>-372.37580673000002</v>
      </c>
      <c r="G11" s="16">
        <f t="shared" si="1"/>
        <v>-240.88360995999983</v>
      </c>
      <c r="H11" s="16">
        <f t="shared" si="1"/>
        <v>-56.31974388000026</v>
      </c>
      <c r="I11" s="16">
        <f t="shared" si="1"/>
        <v>-113.54333176</v>
      </c>
      <c r="J11" s="16">
        <f t="shared" si="1"/>
        <v>-425.65709330000027</v>
      </c>
      <c r="K11" s="16">
        <f t="shared" si="1"/>
        <v>4454.2476999999999</v>
      </c>
      <c r="L11" s="16">
        <f t="shared" si="1"/>
        <v>-125.4814903099998</v>
      </c>
      <c r="M11" s="17"/>
      <c r="N11" s="16">
        <f t="shared" si="1"/>
        <v>70.190496690000003</v>
      </c>
      <c r="O11" s="16">
        <f t="shared" si="1"/>
        <v>-180.54204139999999</v>
      </c>
      <c r="P11" s="16">
        <f t="shared" si="1"/>
        <v>-74.438321309999992</v>
      </c>
      <c r="Q11" s="17">
        <f t="shared" si="1"/>
        <v>-156.53687661999993</v>
      </c>
      <c r="R11" s="6"/>
      <c r="S11" s="77"/>
    </row>
    <row r="12" spans="2:19" ht="6" customHeight="1" x14ac:dyDescent="0.25">
      <c r="B12" s="7"/>
      <c r="C12" s="18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2"/>
      <c r="O12" s="12"/>
      <c r="P12" s="12"/>
      <c r="Q12" s="13"/>
    </row>
    <row r="13" spans="2:19" ht="25.5" customHeight="1" thickBot="1" x14ac:dyDescent="0.3">
      <c r="B13" s="45" t="s">
        <v>11</v>
      </c>
      <c r="C13" s="46"/>
      <c r="D13" s="47">
        <f>+D8+D11</f>
        <v>29886.11802374</v>
      </c>
      <c r="E13" s="47">
        <f t="shared" ref="E13:Q13" si="2">+E8+E11</f>
        <v>29480.265934179999</v>
      </c>
      <c r="F13" s="47">
        <f t="shared" si="2"/>
        <v>29107.890127449999</v>
      </c>
      <c r="G13" s="47">
        <f t="shared" si="2"/>
        <v>28867.006517489997</v>
      </c>
      <c r="H13" s="47">
        <f t="shared" si="2"/>
        <v>28810.686773609996</v>
      </c>
      <c r="I13" s="47">
        <f t="shared" si="2"/>
        <v>28697.143441849996</v>
      </c>
      <c r="J13" s="47">
        <f t="shared" si="2"/>
        <v>28271.486348549995</v>
      </c>
      <c r="K13" s="47">
        <f t="shared" ref="K13:L13" si="3">+K8+K11</f>
        <v>32725.734048549995</v>
      </c>
      <c r="L13" s="47">
        <f t="shared" si="3"/>
        <v>32600.252558239994</v>
      </c>
      <c r="M13" s="48"/>
      <c r="N13" s="47">
        <f t="shared" si="2"/>
        <v>32670.443054929994</v>
      </c>
      <c r="O13" s="47">
        <f t="shared" si="2"/>
        <v>32489.901013529994</v>
      </c>
      <c r="P13" s="47">
        <f>+P8+P11</f>
        <v>32415.462692219993</v>
      </c>
      <c r="Q13" s="48">
        <f t="shared" si="2"/>
        <v>32258.925815599992</v>
      </c>
    </row>
    <row r="14" spans="2:19" ht="7.5" customHeight="1" x14ac:dyDescent="0.25">
      <c r="B14" s="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8"/>
      <c r="O14" s="18"/>
      <c r="P14" s="18"/>
      <c r="Q14" s="19"/>
    </row>
    <row r="15" spans="2:19" ht="18.75" x14ac:dyDescent="0.3">
      <c r="B15" s="70" t="s">
        <v>19</v>
      </c>
      <c r="C15" s="31"/>
      <c r="D15" s="3"/>
      <c r="E15" s="3"/>
      <c r="F15" s="3"/>
      <c r="G15" s="3"/>
      <c r="H15" s="3"/>
      <c r="I15" s="3"/>
      <c r="J15" s="3"/>
      <c r="K15" s="3"/>
      <c r="L15" s="3"/>
      <c r="M15" s="65"/>
      <c r="N15" s="4"/>
      <c r="O15" s="4"/>
      <c r="P15" s="4"/>
      <c r="Q15" s="20"/>
    </row>
    <row r="16" spans="2:19" x14ac:dyDescent="0.25">
      <c r="B16" s="11"/>
      <c r="C16" s="31"/>
      <c r="D16" s="3"/>
      <c r="E16" s="3"/>
      <c r="F16" s="3"/>
      <c r="G16" s="3"/>
      <c r="H16" s="3"/>
      <c r="I16" s="3"/>
      <c r="J16" s="3"/>
      <c r="K16" s="3"/>
      <c r="L16" s="3"/>
      <c r="M16" s="65"/>
      <c r="N16" s="4"/>
      <c r="O16" s="4"/>
      <c r="P16" s="4"/>
      <c r="Q16" s="20"/>
    </row>
    <row r="17" spans="2:20" x14ac:dyDescent="0.25">
      <c r="B17" s="53" t="s">
        <v>1</v>
      </c>
      <c r="C17" s="38"/>
      <c r="D17" s="39">
        <f>+D19</f>
        <v>13441.17573461</v>
      </c>
      <c r="E17" s="39">
        <f t="shared" ref="E17:Q17" si="4">+E19</f>
        <v>13104.56321445</v>
      </c>
      <c r="F17" s="39">
        <f t="shared" si="4"/>
        <v>12736.27110736</v>
      </c>
      <c r="G17" s="39">
        <f t="shared" si="4"/>
        <v>0</v>
      </c>
      <c r="H17" s="39">
        <f t="shared" si="4"/>
        <v>0</v>
      </c>
      <c r="I17" s="39">
        <f t="shared" si="4"/>
        <v>0</v>
      </c>
      <c r="J17" s="39">
        <f t="shared" si="4"/>
        <v>0</v>
      </c>
      <c r="K17" s="39">
        <f t="shared" ref="K17:L17" si="5">+K19</f>
        <v>2032.23950638</v>
      </c>
      <c r="L17" s="39">
        <f t="shared" si="5"/>
        <v>2613.81894238</v>
      </c>
      <c r="M17" s="65"/>
      <c r="N17" s="39">
        <f t="shared" si="4"/>
        <v>2870.0345763800001</v>
      </c>
      <c r="O17" s="39">
        <f t="shared" si="4"/>
        <v>2870.0345763800001</v>
      </c>
      <c r="P17" s="39">
        <f t="shared" si="4"/>
        <v>2870.0345763800001</v>
      </c>
      <c r="Q17" s="54">
        <f t="shared" si="4"/>
        <v>2870.0345763800001</v>
      </c>
    </row>
    <row r="18" spans="2:20" ht="6.75" customHeight="1" x14ac:dyDescent="0.25">
      <c r="B18" s="7"/>
      <c r="C18" s="18"/>
      <c r="D18" s="55"/>
      <c r="E18" s="55"/>
      <c r="F18" s="56"/>
      <c r="G18" s="56"/>
      <c r="H18" s="56"/>
      <c r="I18" s="56"/>
      <c r="J18" s="56"/>
      <c r="K18" s="56"/>
      <c r="L18" s="56"/>
      <c r="M18" s="65"/>
      <c r="N18" s="4"/>
      <c r="O18" s="4"/>
      <c r="P18" s="4"/>
      <c r="Q18" s="20"/>
    </row>
    <row r="19" spans="2:20" x14ac:dyDescent="0.25">
      <c r="B19" s="7" t="s">
        <v>32</v>
      </c>
      <c r="C19" s="18"/>
      <c r="D19" s="55">
        <v>13441.17573461</v>
      </c>
      <c r="E19" s="55">
        <v>13104.56321445</v>
      </c>
      <c r="F19" s="56">
        <v>12736.27110736</v>
      </c>
      <c r="G19" s="56">
        <v>0</v>
      </c>
      <c r="H19" s="56">
        <v>0</v>
      </c>
      <c r="I19" s="56">
        <v>0</v>
      </c>
      <c r="J19" s="56">
        <v>0</v>
      </c>
      <c r="K19" s="56">
        <v>2032.23950638</v>
      </c>
      <c r="L19" s="56">
        <v>2613.81894238</v>
      </c>
      <c r="M19" s="65"/>
      <c r="N19" s="56">
        <v>2870.0345763800001</v>
      </c>
      <c r="O19" s="56">
        <v>2870.0345763800001</v>
      </c>
      <c r="P19" s="56">
        <v>2870.0345763800001</v>
      </c>
      <c r="Q19" s="57">
        <v>2870.0345763800001</v>
      </c>
    </row>
    <row r="20" spans="2:20" x14ac:dyDescent="0.25">
      <c r="B20" s="7"/>
      <c r="C20" s="18"/>
      <c r="D20" s="55"/>
      <c r="E20" s="55"/>
      <c r="F20" s="56"/>
      <c r="G20" s="56"/>
      <c r="H20" s="56"/>
      <c r="I20" s="56"/>
      <c r="J20" s="56"/>
      <c r="K20" s="56"/>
      <c r="L20" s="56"/>
      <c r="M20" s="65"/>
      <c r="N20" s="4"/>
      <c r="O20" s="4"/>
      <c r="P20" s="4"/>
      <c r="Q20" s="20"/>
    </row>
    <row r="21" spans="2:20" x14ac:dyDescent="0.25">
      <c r="B21" s="53" t="s">
        <v>0</v>
      </c>
      <c r="C21" s="38"/>
      <c r="D21" s="39">
        <f t="shared" ref="D21:J21" si="6">SUM(D23:D33)</f>
        <v>14473.93150667</v>
      </c>
      <c r="E21" s="39">
        <f t="shared" si="6"/>
        <v>15282.86932378</v>
      </c>
      <c r="F21" s="39">
        <f t="shared" si="6"/>
        <v>15298.366162179997</v>
      </c>
      <c r="G21" s="39">
        <f t="shared" si="6"/>
        <v>27811.306082999996</v>
      </c>
      <c r="H21" s="39">
        <f t="shared" si="6"/>
        <v>27782.292702680003</v>
      </c>
      <c r="I21" s="39">
        <f t="shared" si="6"/>
        <v>28697.143388719996</v>
      </c>
      <c r="J21" s="39">
        <f t="shared" si="6"/>
        <v>28271.486293419999</v>
      </c>
      <c r="K21" s="39">
        <f t="shared" ref="K21:L21" si="7">SUM(K23:K33)</f>
        <v>30693.494505710001</v>
      </c>
      <c r="L21" s="39">
        <f t="shared" si="7"/>
        <v>29986.433579409997</v>
      </c>
      <c r="M21" s="60"/>
      <c r="N21" s="39">
        <f>SUM(N23:N33)</f>
        <v>29797.915205630001</v>
      </c>
      <c r="O21" s="39">
        <f>SUM(O23:O33)</f>
        <v>29604.444689039996</v>
      </c>
      <c r="P21" s="39">
        <f>SUM(P23:P33)</f>
        <v>29524.368983380002</v>
      </c>
      <c r="Q21" s="54">
        <f>SUM(Q23:Q33)</f>
        <v>29367.128055280002</v>
      </c>
    </row>
    <row r="22" spans="2:20" ht="6" customHeight="1" x14ac:dyDescent="0.25">
      <c r="B22" s="7"/>
      <c r="C22" s="18"/>
      <c r="D22" s="55"/>
      <c r="E22" s="55"/>
      <c r="F22" s="55"/>
      <c r="G22" s="55"/>
      <c r="H22" s="55"/>
      <c r="I22" s="55"/>
      <c r="J22" s="55"/>
      <c r="K22" s="55"/>
      <c r="L22" s="55"/>
      <c r="M22" s="65"/>
      <c r="N22" s="43"/>
      <c r="O22" s="43"/>
      <c r="P22" s="43"/>
      <c r="Q22" s="44"/>
    </row>
    <row r="23" spans="2:20" x14ac:dyDescent="0.25">
      <c r="B23" s="7" t="s">
        <v>33</v>
      </c>
      <c r="C23" s="18"/>
      <c r="D23" s="55">
        <v>5769.8983318999999</v>
      </c>
      <c r="E23" s="55">
        <v>5685.9137707399996</v>
      </c>
      <c r="F23" s="55">
        <v>5590.2041198899997</v>
      </c>
      <c r="G23" s="55">
        <v>5963.80179013</v>
      </c>
      <c r="H23" s="55">
        <v>5896.6391343900004</v>
      </c>
      <c r="I23" s="55">
        <v>5822.4436709499996</v>
      </c>
      <c r="J23" s="55">
        <v>5740.4789729499998</v>
      </c>
      <c r="K23" s="55">
        <v>5649.9314999799999</v>
      </c>
      <c r="L23" s="75">
        <v>5549.9025233700013</v>
      </c>
      <c r="M23" s="73"/>
      <c r="N23" s="74">
        <v>5523.2996506899999</v>
      </c>
      <c r="O23" s="74">
        <v>5496.0261484100001</v>
      </c>
      <c r="P23" s="74">
        <v>9115.0589036500005</v>
      </c>
      <c r="Q23" s="58">
        <v>9076.6693135799997</v>
      </c>
    </row>
    <row r="24" spans="2:20" x14ac:dyDescent="0.25">
      <c r="B24" s="7" t="s">
        <v>34</v>
      </c>
      <c r="C24" s="18"/>
      <c r="D24" s="55">
        <v>5424.6260585500004</v>
      </c>
      <c r="E24" s="55">
        <v>5345.7286761400001</v>
      </c>
      <c r="F24" s="55">
        <v>5255.7452810699997</v>
      </c>
      <c r="G24" s="55">
        <v>5165.3293562700001</v>
      </c>
      <c r="H24" s="55">
        <v>5073.8799981900002</v>
      </c>
      <c r="I24" s="55">
        <v>4972.8546973100001</v>
      </c>
      <c r="J24" s="55">
        <v>4861.2507273000001</v>
      </c>
      <c r="K24" s="55">
        <v>4737.9603632300004</v>
      </c>
      <c r="L24" s="75">
        <v>4601.7598869599997</v>
      </c>
      <c r="M24" s="73"/>
      <c r="N24" s="74">
        <v>4565.5371436200003</v>
      </c>
      <c r="O24" s="74">
        <v>4528.4012643400001</v>
      </c>
      <c r="P24" s="74">
        <v>4490.3292299499999</v>
      </c>
      <c r="Q24" s="58">
        <v>4451.2974409999997</v>
      </c>
    </row>
    <row r="25" spans="2:20" x14ac:dyDescent="0.25">
      <c r="B25" s="7" t="s">
        <v>35</v>
      </c>
      <c r="C25" s="18"/>
      <c r="D25" s="55">
        <v>1425.2404495200001</v>
      </c>
      <c r="E25" s="55">
        <v>1404.5113265299999</v>
      </c>
      <c r="F25" s="55">
        <v>1380.8695173000001</v>
      </c>
      <c r="G25" s="55">
        <v>1357.11406726</v>
      </c>
      <c r="H25" s="55">
        <v>1333.08709787</v>
      </c>
      <c r="I25" s="55">
        <v>2307.67798352</v>
      </c>
      <c r="J25" s="55">
        <v>2247.2650789499999</v>
      </c>
      <c r="K25" s="55">
        <v>2179.4131496</v>
      </c>
      <c r="L25" s="75">
        <v>2103.1868423599999</v>
      </c>
      <c r="M25" s="73"/>
      <c r="N25" s="74">
        <v>2082.7009570700002</v>
      </c>
      <c r="O25" s="74">
        <v>2061.6086257799998</v>
      </c>
      <c r="P25" s="74">
        <v>2039.8915552400001</v>
      </c>
      <c r="Q25" s="58">
        <v>2017.5308880600001</v>
      </c>
      <c r="T25" s="5"/>
    </row>
    <row r="26" spans="2:20" x14ac:dyDescent="0.25">
      <c r="B26" s="7" t="s">
        <v>36</v>
      </c>
      <c r="C26" s="18"/>
      <c r="D26" s="55">
        <v>500</v>
      </c>
      <c r="E26" s="55">
        <v>496.21785255999998</v>
      </c>
      <c r="F26" s="55">
        <v>487.86513400000001</v>
      </c>
      <c r="G26" s="55">
        <v>1065.3064185999999</v>
      </c>
      <c r="H26" s="55">
        <v>1048.5181668800001</v>
      </c>
      <c r="I26" s="55">
        <v>1029.58301474</v>
      </c>
      <c r="J26" s="55">
        <v>1008.22150146</v>
      </c>
      <c r="K26" s="55">
        <v>984.11722384999996</v>
      </c>
      <c r="L26" s="75">
        <v>956.91188878000003</v>
      </c>
      <c r="M26" s="73"/>
      <c r="N26" s="74">
        <v>949.57959162999998</v>
      </c>
      <c r="O26" s="74">
        <v>942.02153671999997</v>
      </c>
      <c r="P26" s="74">
        <v>934.23066562000008</v>
      </c>
      <c r="Q26" s="58">
        <v>926.19969629999991</v>
      </c>
      <c r="T26" s="5"/>
    </row>
    <row r="27" spans="2:20" x14ac:dyDescent="0.25">
      <c r="B27" s="7" t="s">
        <v>37</v>
      </c>
      <c r="C27" s="18"/>
      <c r="D27" s="55">
        <v>785</v>
      </c>
      <c r="E27" s="55">
        <v>714.83103102999996</v>
      </c>
      <c r="F27" s="55">
        <v>1071.3132275400001</v>
      </c>
      <c r="G27" s="55">
        <v>3937.8981830799999</v>
      </c>
      <c r="H27" s="55">
        <v>3746.6694199899998</v>
      </c>
      <c r="I27" s="55">
        <v>4138.4314526500002</v>
      </c>
      <c r="J27" s="55">
        <v>4239.0295265300001</v>
      </c>
      <c r="K27" s="55">
        <v>10963.986292310001</v>
      </c>
      <c r="L27" s="75">
        <v>10835.563779529999</v>
      </c>
      <c r="M27" s="73"/>
      <c r="N27" s="74">
        <v>10801.30632928</v>
      </c>
      <c r="O27" s="74">
        <v>10766.1417196</v>
      </c>
      <c r="P27" s="74">
        <v>10730.045630430001</v>
      </c>
      <c r="Q27" s="58">
        <v>10702.674372279998</v>
      </c>
      <c r="T27" s="5"/>
    </row>
    <row r="28" spans="2:20" x14ac:dyDescent="0.25">
      <c r="B28" s="7" t="s">
        <v>38</v>
      </c>
      <c r="C28" s="18"/>
      <c r="D28" s="55">
        <v>569.16666669999995</v>
      </c>
      <c r="E28" s="55">
        <v>535.66666678000001</v>
      </c>
      <c r="F28" s="55">
        <v>419.66666686000002</v>
      </c>
      <c r="G28" s="55">
        <v>303.66666694000003</v>
      </c>
      <c r="H28" s="55">
        <v>187.66666702000001</v>
      </c>
      <c r="I28" s="55">
        <v>82.5</v>
      </c>
      <c r="J28" s="55">
        <v>0</v>
      </c>
      <c r="K28" s="55">
        <v>0</v>
      </c>
      <c r="L28" s="75">
        <v>0</v>
      </c>
      <c r="M28" s="73"/>
      <c r="N28" s="74">
        <v>0</v>
      </c>
      <c r="O28" s="74">
        <v>0</v>
      </c>
      <c r="P28" s="74">
        <v>0</v>
      </c>
      <c r="Q28" s="58">
        <v>0</v>
      </c>
    </row>
    <row r="29" spans="2:20" x14ac:dyDescent="0.25">
      <c r="B29" s="7" t="s">
        <v>39</v>
      </c>
      <c r="C29" s="18"/>
      <c r="D29" s="55">
        <v>0</v>
      </c>
      <c r="E29" s="55">
        <v>750</v>
      </c>
      <c r="F29" s="55">
        <v>750</v>
      </c>
      <c r="G29" s="55">
        <v>1223.8872960599999</v>
      </c>
      <c r="H29" s="55">
        <v>1183.9061191999999</v>
      </c>
      <c r="I29" s="55">
        <v>1139.6185140099999</v>
      </c>
      <c r="J29" s="55">
        <v>1090.56052811</v>
      </c>
      <c r="K29" s="55">
        <v>1036.21821462</v>
      </c>
      <c r="L29" s="75">
        <v>976.02224379999996</v>
      </c>
      <c r="M29" s="73"/>
      <c r="N29" s="74">
        <v>959.98614874999998</v>
      </c>
      <c r="O29" s="74">
        <v>943.53462145000003</v>
      </c>
      <c r="P29" s="74">
        <v>430.55214318000003</v>
      </c>
      <c r="Q29" s="58">
        <v>426.80960682</v>
      </c>
    </row>
    <row r="30" spans="2:20" x14ac:dyDescent="0.25">
      <c r="B30" s="7" t="s">
        <v>43</v>
      </c>
      <c r="C30" s="18"/>
      <c r="D30" s="55">
        <v>0</v>
      </c>
      <c r="E30" s="55">
        <v>350</v>
      </c>
      <c r="F30" s="55">
        <v>342.70221551999998</v>
      </c>
      <c r="G30" s="55">
        <v>7308.4801005700001</v>
      </c>
      <c r="H30" s="55">
        <v>7253.8572029999996</v>
      </c>
      <c r="I30" s="55">
        <v>7193.3672728199999</v>
      </c>
      <c r="J30" s="55">
        <v>7126.3789095499997</v>
      </c>
      <c r="K30" s="55">
        <v>267.13993633000001</v>
      </c>
      <c r="L30" s="75">
        <v>0</v>
      </c>
      <c r="M30" s="73"/>
      <c r="N30" s="74">
        <v>0</v>
      </c>
      <c r="O30" s="74">
        <v>0</v>
      </c>
      <c r="P30" s="74">
        <v>0</v>
      </c>
      <c r="Q30" s="58">
        <v>0</v>
      </c>
    </row>
    <row r="31" spans="2:20" x14ac:dyDescent="0.25">
      <c r="B31" s="7" t="s">
        <v>29</v>
      </c>
      <c r="C31" s="18"/>
      <c r="D31" s="55">
        <v>0</v>
      </c>
      <c r="E31" s="55">
        <v>0</v>
      </c>
      <c r="F31" s="55">
        <v>0</v>
      </c>
      <c r="G31" s="55">
        <v>1485.82220409</v>
      </c>
      <c r="H31" s="55">
        <v>1459.51652687</v>
      </c>
      <c r="I31" s="55">
        <v>1430.45630151</v>
      </c>
      <c r="J31" s="55">
        <v>1398.35309078</v>
      </c>
      <c r="K31" s="55">
        <v>1362.8882544000001</v>
      </c>
      <c r="L31" s="75">
        <v>1323.70978623</v>
      </c>
      <c r="M31" s="73"/>
      <c r="N31" s="74">
        <v>1313.29020741</v>
      </c>
      <c r="O31" s="74">
        <v>1302.6079623599999</v>
      </c>
      <c r="P31" s="74">
        <v>1291.65642953</v>
      </c>
      <c r="Q31" s="58">
        <v>1280.42882046</v>
      </c>
      <c r="T31" s="5"/>
    </row>
    <row r="32" spans="2:20" x14ac:dyDescent="0.25">
      <c r="B32" s="7" t="s">
        <v>44</v>
      </c>
      <c r="C32" s="18"/>
      <c r="D32" s="55">
        <v>0</v>
      </c>
      <c r="E32" s="55">
        <v>0</v>
      </c>
      <c r="F32" s="55">
        <v>0</v>
      </c>
      <c r="G32" s="55">
        <v>0</v>
      </c>
      <c r="H32" s="55">
        <v>598.55236926999999</v>
      </c>
      <c r="I32" s="55">
        <v>580.21048121000001</v>
      </c>
      <c r="J32" s="55">
        <v>559.94795779000003</v>
      </c>
      <c r="K32" s="55">
        <v>537.56368339000005</v>
      </c>
      <c r="L32" s="75">
        <v>759.23556938000002</v>
      </c>
      <c r="M32" s="73"/>
      <c r="N32" s="74">
        <v>747.10943417999999</v>
      </c>
      <c r="O32" s="74">
        <v>734.66349437999997</v>
      </c>
      <c r="P32" s="74">
        <v>492.60442577999999</v>
      </c>
      <c r="Q32" s="58">
        <v>485.51791677999995</v>
      </c>
      <c r="T32" s="5"/>
    </row>
    <row r="33" spans="2:20" x14ac:dyDescent="0.25">
      <c r="B33" s="7" t="s">
        <v>40</v>
      </c>
      <c r="C33" s="18"/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2974.2758880000001</v>
      </c>
      <c r="L33" s="75">
        <v>2880.141059</v>
      </c>
      <c r="M33" s="73"/>
      <c r="N33" s="74">
        <v>2855.1057430000001</v>
      </c>
      <c r="O33" s="74">
        <v>2829.439316</v>
      </c>
      <c r="P33" s="74">
        <v>0</v>
      </c>
      <c r="Q33" s="58">
        <v>0</v>
      </c>
    </row>
    <row r="34" spans="2:20" x14ac:dyDescent="0.25">
      <c r="B34" s="7"/>
      <c r="C34" s="18"/>
      <c r="D34" s="56"/>
      <c r="E34" s="56"/>
      <c r="F34" s="55"/>
      <c r="G34" s="56"/>
      <c r="H34" s="56"/>
      <c r="I34" s="56"/>
      <c r="J34" s="56"/>
      <c r="K34" s="56"/>
      <c r="L34" s="56"/>
      <c r="M34" s="65"/>
      <c r="N34" s="4"/>
      <c r="O34" s="4"/>
      <c r="P34" s="4"/>
      <c r="Q34" s="57"/>
      <c r="T34" s="5"/>
    </row>
    <row r="35" spans="2:20" x14ac:dyDescent="0.25">
      <c r="B35" s="53" t="s">
        <v>13</v>
      </c>
      <c r="C35" s="38"/>
      <c r="D35" s="39">
        <f>+D37</f>
        <v>804.99199999999996</v>
      </c>
      <c r="E35" s="39">
        <f t="shared" ref="E35:J35" si="8">+E37</f>
        <v>0</v>
      </c>
      <c r="F35" s="39">
        <f t="shared" si="8"/>
        <v>0</v>
      </c>
      <c r="G35" s="39">
        <f t="shared" si="8"/>
        <v>0</v>
      </c>
      <c r="H35" s="39">
        <f t="shared" si="8"/>
        <v>0</v>
      </c>
      <c r="I35" s="39">
        <f t="shared" si="8"/>
        <v>0</v>
      </c>
      <c r="J35" s="39">
        <f t="shared" si="8"/>
        <v>0</v>
      </c>
      <c r="K35" s="39">
        <f t="shared" ref="K35:L35" si="9">+K37</f>
        <v>0</v>
      </c>
      <c r="L35" s="39">
        <f t="shared" si="9"/>
        <v>0</v>
      </c>
      <c r="M35" s="65"/>
      <c r="N35" s="39">
        <f t="shared" ref="N35:Q35" si="10">+N37</f>
        <v>0</v>
      </c>
      <c r="O35" s="39">
        <f t="shared" si="10"/>
        <v>0</v>
      </c>
      <c r="P35" s="39">
        <f t="shared" si="10"/>
        <v>0</v>
      </c>
      <c r="Q35" s="54">
        <f t="shared" si="10"/>
        <v>0</v>
      </c>
    </row>
    <row r="36" spans="2:20" ht="5.25" customHeight="1" x14ac:dyDescent="0.25">
      <c r="B36" s="7"/>
      <c r="C36" s="18"/>
      <c r="D36" s="55"/>
      <c r="E36" s="56"/>
      <c r="F36" s="56"/>
      <c r="G36" s="56"/>
      <c r="H36" s="56"/>
      <c r="I36" s="56"/>
      <c r="J36" s="56"/>
      <c r="K36" s="56"/>
      <c r="L36" s="56"/>
      <c r="M36" s="65"/>
      <c r="N36" s="56"/>
      <c r="O36" s="56"/>
      <c r="P36" s="56"/>
      <c r="Q36" s="57"/>
    </row>
    <row r="37" spans="2:20" x14ac:dyDescent="0.25">
      <c r="B37" s="7" t="s">
        <v>45</v>
      </c>
      <c r="C37" s="18"/>
      <c r="D37" s="55">
        <v>804.99199999999996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65"/>
      <c r="N37" s="55">
        <v>0</v>
      </c>
      <c r="O37" s="55">
        <v>0</v>
      </c>
      <c r="P37" s="55">
        <v>0</v>
      </c>
      <c r="Q37" s="59">
        <v>0</v>
      </c>
    </row>
    <row r="38" spans="2:20" x14ac:dyDescent="0.25">
      <c r="B38" s="7"/>
      <c r="C38" s="18"/>
      <c r="D38" s="55"/>
      <c r="E38" s="56"/>
      <c r="F38" s="56"/>
      <c r="G38" s="56"/>
      <c r="H38" s="56"/>
      <c r="I38" s="56"/>
      <c r="J38" s="56"/>
      <c r="K38" s="56"/>
      <c r="L38" s="4"/>
      <c r="M38" s="65"/>
      <c r="N38" s="4"/>
      <c r="O38" s="4"/>
      <c r="P38" s="4"/>
      <c r="Q38" s="20"/>
    </row>
    <row r="39" spans="2:20" x14ac:dyDescent="0.25">
      <c r="B39" s="53" t="s">
        <v>7</v>
      </c>
      <c r="C39" s="38"/>
      <c r="D39" s="39">
        <f>+D41</f>
        <v>1105.5482543999999</v>
      </c>
      <c r="E39" s="39">
        <f t="shared" ref="E39:J39" si="11">+E41</f>
        <v>1091.6279213</v>
      </c>
      <c r="F39" s="39">
        <f t="shared" si="11"/>
        <v>1073.2528047999999</v>
      </c>
      <c r="G39" s="39">
        <f t="shared" si="11"/>
        <v>1052.2957678</v>
      </c>
      <c r="H39" s="39">
        <f t="shared" si="11"/>
        <v>1028.3940178</v>
      </c>
      <c r="I39" s="39">
        <f t="shared" si="11"/>
        <v>0</v>
      </c>
      <c r="J39" s="39">
        <f t="shared" si="11"/>
        <v>0</v>
      </c>
      <c r="K39" s="39">
        <f t="shared" ref="K39:L39" si="12">+K41</f>
        <v>0</v>
      </c>
      <c r="L39" s="39">
        <f t="shared" si="12"/>
        <v>0</v>
      </c>
      <c r="M39" s="65"/>
      <c r="N39" s="39">
        <f t="shared" ref="N39:Q39" si="13">+N41</f>
        <v>0</v>
      </c>
      <c r="O39" s="39">
        <f t="shared" si="13"/>
        <v>0</v>
      </c>
      <c r="P39" s="39">
        <f t="shared" si="13"/>
        <v>0</v>
      </c>
      <c r="Q39" s="54">
        <f t="shared" si="13"/>
        <v>0</v>
      </c>
    </row>
    <row r="40" spans="2:20" ht="6" customHeight="1" x14ac:dyDescent="0.25">
      <c r="B40" s="7"/>
      <c r="C40" s="18"/>
      <c r="D40" s="55"/>
      <c r="E40" s="56"/>
      <c r="F40" s="56"/>
      <c r="G40" s="56"/>
      <c r="H40" s="56"/>
      <c r="I40" s="56"/>
      <c r="J40" s="56"/>
      <c r="K40" s="56"/>
      <c r="L40" s="56"/>
      <c r="M40" s="65"/>
      <c r="N40" s="56"/>
      <c r="O40" s="56"/>
      <c r="P40" s="56"/>
      <c r="Q40" s="57"/>
    </row>
    <row r="41" spans="2:20" x14ac:dyDescent="0.25">
      <c r="B41" s="7" t="s">
        <v>28</v>
      </c>
      <c r="C41" s="18"/>
      <c r="D41" s="55">
        <v>1105.5482543999999</v>
      </c>
      <c r="E41" s="55">
        <v>1091.6279213</v>
      </c>
      <c r="F41" s="55">
        <v>1073.2528047999999</v>
      </c>
      <c r="G41" s="55">
        <v>1052.2957678</v>
      </c>
      <c r="H41" s="56">
        <v>1028.3940178</v>
      </c>
      <c r="I41" s="56">
        <v>0</v>
      </c>
      <c r="J41" s="56">
        <v>0</v>
      </c>
      <c r="K41" s="56">
        <v>0</v>
      </c>
      <c r="L41" s="56">
        <v>0</v>
      </c>
      <c r="M41" s="65"/>
      <c r="N41" s="56">
        <v>0</v>
      </c>
      <c r="O41" s="56">
        <v>0</v>
      </c>
      <c r="P41" s="56">
        <v>0</v>
      </c>
      <c r="Q41" s="57">
        <v>0</v>
      </c>
    </row>
    <row r="42" spans="2:20" x14ac:dyDescent="0.25">
      <c r="B42" s="7"/>
      <c r="C42" s="18"/>
      <c r="D42" s="55"/>
      <c r="E42" s="56"/>
      <c r="F42" s="56"/>
      <c r="G42" s="56"/>
      <c r="H42" s="56"/>
      <c r="I42" s="56"/>
      <c r="J42" s="56"/>
      <c r="K42" s="56"/>
      <c r="L42" s="4"/>
      <c r="M42" s="65"/>
      <c r="N42" s="4"/>
      <c r="O42" s="4"/>
      <c r="P42" s="4"/>
      <c r="Q42" s="20"/>
    </row>
    <row r="43" spans="2:20" x14ac:dyDescent="0.25">
      <c r="B43" s="71" t="s">
        <v>41</v>
      </c>
      <c r="C43" s="72"/>
      <c r="D43" s="40">
        <f>SUM(D45:D46)</f>
        <v>60.470516549999999</v>
      </c>
      <c r="E43" s="40">
        <f t="shared" ref="E43:J43" si="14">SUM(E45:E46)</f>
        <v>1.2054215399999999</v>
      </c>
      <c r="F43" s="40">
        <f t="shared" si="14"/>
        <v>0</v>
      </c>
      <c r="G43" s="40">
        <f t="shared" si="14"/>
        <v>3.40461356</v>
      </c>
      <c r="H43" s="40">
        <f t="shared" si="14"/>
        <v>0</v>
      </c>
      <c r="I43" s="40">
        <f t="shared" si="14"/>
        <v>0</v>
      </c>
      <c r="J43" s="40">
        <f t="shared" si="14"/>
        <v>0</v>
      </c>
      <c r="K43" s="40">
        <f t="shared" ref="K43:L43" si="15">SUM(K45:K46)</f>
        <v>0</v>
      </c>
      <c r="L43" s="40">
        <f t="shared" si="15"/>
        <v>0</v>
      </c>
      <c r="M43" s="65"/>
      <c r="N43" s="40">
        <v>2.49324148</v>
      </c>
      <c r="O43" s="40">
        <f t="shared" ref="O43:P43" si="16">SUM(O45:O46)</f>
        <v>15.42171667</v>
      </c>
      <c r="P43" s="40">
        <f t="shared" si="16"/>
        <v>21.05910102</v>
      </c>
      <c r="Q43" s="60">
        <f t="shared" ref="Q43" si="17">SUM(Q45:Q46)</f>
        <v>21.7631525</v>
      </c>
    </row>
    <row r="44" spans="2:20" ht="4.5" customHeight="1" x14ac:dyDescent="0.25">
      <c r="B44" s="61"/>
      <c r="C44" s="38"/>
      <c r="D44" s="41"/>
      <c r="E44" s="42"/>
      <c r="F44" s="42"/>
      <c r="G44" s="42"/>
      <c r="H44" s="42"/>
      <c r="I44" s="42"/>
      <c r="J44" s="42"/>
      <c r="K44" s="42"/>
      <c r="L44" s="42"/>
      <c r="M44" s="65"/>
      <c r="N44" s="42"/>
      <c r="O44" s="42"/>
      <c r="P44" s="42"/>
      <c r="Q44" s="62"/>
    </row>
    <row r="45" spans="2:20" x14ac:dyDescent="0.25">
      <c r="B45" s="7" t="s">
        <v>31</v>
      </c>
      <c r="C45" s="18"/>
      <c r="D45" s="55">
        <v>11.35951655</v>
      </c>
      <c r="E45" s="55">
        <v>1.2054215399999999</v>
      </c>
      <c r="F45" s="55">
        <v>0</v>
      </c>
      <c r="G45" s="55">
        <v>2.7133301300000001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65"/>
      <c r="N45" s="55">
        <v>4.4257043200000004</v>
      </c>
      <c r="O45" s="55">
        <v>15.42171667</v>
      </c>
      <c r="P45" s="55">
        <v>21.05910102</v>
      </c>
      <c r="Q45" s="59">
        <v>21.7631525</v>
      </c>
    </row>
    <row r="46" spans="2:20" x14ac:dyDescent="0.25">
      <c r="B46" s="7" t="s">
        <v>30</v>
      </c>
      <c r="C46" s="18"/>
      <c r="D46" s="56">
        <v>49.110999999999997</v>
      </c>
      <c r="E46" s="56">
        <v>0</v>
      </c>
      <c r="F46" s="56">
        <v>0</v>
      </c>
      <c r="G46" s="55">
        <v>0.69128343000000003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65"/>
      <c r="N46" s="56">
        <v>0</v>
      </c>
      <c r="O46" s="56">
        <v>0</v>
      </c>
      <c r="P46" s="56">
        <v>0</v>
      </c>
      <c r="Q46" s="57">
        <v>0</v>
      </c>
    </row>
    <row r="47" spans="2:20" ht="24.75" customHeight="1" x14ac:dyDescent="0.25">
      <c r="B47" s="8" t="s">
        <v>14</v>
      </c>
      <c r="C47" s="30"/>
      <c r="D47" s="21">
        <f t="shared" ref="D47:J47" si="18">+D17+D21+D35+D39+D43</f>
        <v>29886.118012229999</v>
      </c>
      <c r="E47" s="21">
        <f t="shared" si="18"/>
        <v>29480.265881070001</v>
      </c>
      <c r="F47" s="21">
        <f t="shared" si="18"/>
        <v>29107.890074339997</v>
      </c>
      <c r="G47" s="21">
        <f t="shared" si="18"/>
        <v>28867.006464359994</v>
      </c>
      <c r="H47" s="21">
        <f t="shared" si="18"/>
        <v>28810.686720480004</v>
      </c>
      <c r="I47" s="21">
        <f t="shared" si="18"/>
        <v>28697.143388719996</v>
      </c>
      <c r="J47" s="21">
        <f t="shared" si="18"/>
        <v>28271.486293419999</v>
      </c>
      <c r="K47" s="21">
        <f>+K17+K21+K35+K39+K43</f>
        <v>32725.734012090001</v>
      </c>
      <c r="L47" s="21">
        <f>+L17+L21+L35+L39+L43</f>
        <v>32600.252521789997</v>
      </c>
      <c r="M47" s="22"/>
      <c r="N47" s="21">
        <f>+N17+N21+N35+N39+N43</f>
        <v>32670.443023489999</v>
      </c>
      <c r="O47" s="81">
        <f>+O17+O21+O35+O39+O43</f>
        <v>32489.900982089996</v>
      </c>
      <c r="P47" s="81">
        <f>+P17+P21+P35+P39+P43</f>
        <v>32415.462660780002</v>
      </c>
      <c r="Q47" s="78">
        <f t="shared" ref="Q47" si="19">+Q17+Q21+Q35+Q39+Q43</f>
        <v>32258.925784160001</v>
      </c>
      <c r="S47" s="6"/>
    </row>
    <row r="48" spans="2:20" ht="17.25" customHeight="1" x14ac:dyDescent="0.25">
      <c r="B48" s="49" t="s">
        <v>20</v>
      </c>
      <c r="C48" s="50"/>
      <c r="D48" s="50"/>
      <c r="E48" s="51">
        <f>+E47-D47</f>
        <v>-405.85213115999795</v>
      </c>
      <c r="F48" s="51">
        <f t="shared" ref="F48" si="20">+F47-E47</f>
        <v>-372.37580673000411</v>
      </c>
      <c r="G48" s="51">
        <f t="shared" ref="G48" si="21">+G47-F47</f>
        <v>-240.8836099800028</v>
      </c>
      <c r="H48" s="51">
        <f t="shared" ref="H48" si="22">+H47-G47</f>
        <v>-56.31974387999071</v>
      </c>
      <c r="I48" s="51">
        <f t="shared" ref="I48" si="23">+I47-H47</f>
        <v>-113.54333176000728</v>
      </c>
      <c r="J48" s="51">
        <f t="shared" ref="J48:K48" si="24">+J47-I47</f>
        <v>-425.65709529999731</v>
      </c>
      <c r="K48" s="51">
        <f t="shared" si="24"/>
        <v>4454.2477186700016</v>
      </c>
      <c r="L48" s="51">
        <f>+L47-K47</f>
        <v>-125.48149030000422</v>
      </c>
      <c r="M48" s="52"/>
      <c r="N48" s="51">
        <f>+N47-L47</f>
        <v>70.190501700002642</v>
      </c>
      <c r="O48" s="51">
        <f>+O47-N47</f>
        <v>-180.54204140000365</v>
      </c>
      <c r="P48" s="51">
        <f>+P47-O47</f>
        <v>-74.438321309993626</v>
      </c>
      <c r="Q48" s="52">
        <f>+Q47-P47</f>
        <v>-156.53687662000084</v>
      </c>
      <c r="R48" s="77"/>
    </row>
    <row r="49" spans="2:19" ht="22.5" customHeight="1" x14ac:dyDescent="0.25">
      <c r="B49" s="82" t="s">
        <v>21</v>
      </c>
      <c r="C49" s="34" t="s">
        <v>26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/>
      <c r="N49" s="35">
        <v>595.79689831999997</v>
      </c>
      <c r="O49" s="35">
        <v>402.32638172999998</v>
      </c>
      <c r="P49" s="35">
        <v>166.92222140000001</v>
      </c>
      <c r="Q49" s="36">
        <v>166.92222140000001</v>
      </c>
    </row>
    <row r="50" spans="2:19" x14ac:dyDescent="0.25">
      <c r="B50" s="82"/>
      <c r="C50" s="34" t="s">
        <v>27</v>
      </c>
      <c r="D50" s="35">
        <v>49.110999999999997</v>
      </c>
      <c r="E50" s="35">
        <v>0</v>
      </c>
      <c r="F50" s="35">
        <v>0</v>
      </c>
      <c r="G50" s="35">
        <v>0.69128343000000003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/>
      <c r="N50" s="35">
        <v>0</v>
      </c>
      <c r="O50" s="35">
        <v>0</v>
      </c>
      <c r="P50" s="35">
        <v>0</v>
      </c>
      <c r="Q50" s="36">
        <v>0</v>
      </c>
    </row>
    <row r="51" spans="2:19" ht="6" customHeight="1" x14ac:dyDescent="0.25">
      <c r="B51" s="33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6"/>
      <c r="N51" s="35"/>
      <c r="O51" s="35"/>
      <c r="P51" s="35"/>
      <c r="Q51" s="36"/>
    </row>
    <row r="52" spans="2:19" x14ac:dyDescent="0.25">
      <c r="B52" s="82" t="s">
        <v>22</v>
      </c>
      <c r="C52" s="34" t="s">
        <v>26</v>
      </c>
      <c r="D52" s="35">
        <v>28788.660794210002</v>
      </c>
      <c r="E52" s="35">
        <v>28626.890074160001</v>
      </c>
      <c r="F52" s="35">
        <v>28127.912325659996</v>
      </c>
      <c r="G52" s="35">
        <v>28212.134352779998</v>
      </c>
      <c r="H52" s="35">
        <v>28087.954549760001</v>
      </c>
      <c r="I52" s="35">
        <v>28022.089474709999</v>
      </c>
      <c r="J52" s="35">
        <v>27719.21862109</v>
      </c>
      <c r="K52" s="35">
        <v>32018.67308846</v>
      </c>
      <c r="L52" s="76">
        <v>32600.252521789997</v>
      </c>
      <c r="M52" s="36"/>
      <c r="N52" s="35">
        <v>32074.646122530001</v>
      </c>
      <c r="O52" s="35">
        <v>32087.574597719999</v>
      </c>
      <c r="P52" s="35">
        <v>32248.540439380002</v>
      </c>
      <c r="Q52" s="37">
        <v>32248.540439380002</v>
      </c>
      <c r="R52" s="6"/>
      <c r="S52" s="6"/>
    </row>
    <row r="53" spans="2:19" ht="21.75" customHeight="1" thickBot="1" x14ac:dyDescent="0.3">
      <c r="B53" s="83"/>
      <c r="C53" s="66" t="s">
        <v>27</v>
      </c>
      <c r="D53" s="67">
        <v>1048.3465076199998</v>
      </c>
      <c r="E53" s="67">
        <v>853.37580691000005</v>
      </c>
      <c r="F53" s="67">
        <v>979.97774867999999</v>
      </c>
      <c r="G53" s="67">
        <v>654.18082815000002</v>
      </c>
      <c r="H53" s="67">
        <v>722.73217072</v>
      </c>
      <c r="I53" s="67">
        <v>675.05391400999997</v>
      </c>
      <c r="J53" s="67">
        <v>552.26767232999998</v>
      </c>
      <c r="K53" s="67">
        <v>707.06092701</v>
      </c>
      <c r="L53" s="67">
        <v>0</v>
      </c>
      <c r="M53" s="68"/>
      <c r="N53" s="67">
        <v>0</v>
      </c>
      <c r="O53" s="67">
        <v>0</v>
      </c>
      <c r="P53" s="67">
        <v>0</v>
      </c>
      <c r="Q53" s="69">
        <v>0</v>
      </c>
      <c r="R53" s="6"/>
    </row>
    <row r="54" spans="2:19" ht="7.5" customHeight="1" x14ac:dyDescent="0.25">
      <c r="B54" s="7"/>
      <c r="C54" s="18"/>
      <c r="D54" s="12"/>
      <c r="E54" s="12"/>
      <c r="F54" s="12"/>
      <c r="G54" s="12"/>
      <c r="H54" s="12"/>
      <c r="I54" s="12"/>
      <c r="J54" s="12"/>
      <c r="K54" s="12"/>
      <c r="L54" s="12"/>
      <c r="M54" s="13"/>
      <c r="N54" s="12"/>
      <c r="O54" s="12"/>
      <c r="P54" s="12"/>
      <c r="Q54" s="13"/>
    </row>
    <row r="55" spans="2:19" ht="18.75" x14ac:dyDescent="0.3">
      <c r="B55" s="70" t="s">
        <v>15</v>
      </c>
      <c r="C55" s="31"/>
      <c r="D55" s="12"/>
      <c r="E55" s="12"/>
      <c r="F55" s="12"/>
      <c r="G55" s="12"/>
      <c r="H55" s="12"/>
      <c r="I55" s="12"/>
      <c r="J55" s="12"/>
      <c r="K55" s="12"/>
      <c r="L55" s="12"/>
      <c r="M55" s="13"/>
      <c r="N55" s="12"/>
      <c r="O55" s="12"/>
      <c r="P55" s="12"/>
      <c r="Q55" s="13"/>
    </row>
    <row r="56" spans="2:19" x14ac:dyDescent="0.25">
      <c r="B56" s="7" t="s">
        <v>0</v>
      </c>
      <c r="C56" s="18"/>
      <c r="D56" s="12">
        <v>2004.3443105399999</v>
      </c>
      <c r="E56" s="12">
        <v>2089.2184389899999</v>
      </c>
      <c r="F56" s="12">
        <v>2034.9114794699999</v>
      </c>
      <c r="G56" s="12">
        <v>2962.4843240499999</v>
      </c>
      <c r="H56" s="12">
        <v>3102.9617350139802</v>
      </c>
      <c r="I56" s="12">
        <v>3132.0582413299999</v>
      </c>
      <c r="J56" s="12">
        <v>2964.7333688200001</v>
      </c>
      <c r="K56" s="12">
        <v>2885.3466110899999</v>
      </c>
      <c r="L56" s="12">
        <v>2764.9709866200001</v>
      </c>
      <c r="M56" s="13"/>
      <c r="N56" s="12">
        <v>655.11131365999995</v>
      </c>
      <c r="O56" s="12">
        <v>660.54544016</v>
      </c>
      <c r="P56" s="12">
        <v>757.32907671999999</v>
      </c>
      <c r="Q56" s="27">
        <v>654.62492921</v>
      </c>
      <c r="R56" s="6"/>
      <c r="S56" s="6"/>
    </row>
    <row r="57" spans="2:19" x14ac:dyDescent="0.25">
      <c r="B57" s="7" t="s">
        <v>1</v>
      </c>
      <c r="C57" s="18"/>
      <c r="D57" s="12">
        <v>1798.3854875899999</v>
      </c>
      <c r="E57" s="12">
        <v>1633.2046414500001</v>
      </c>
      <c r="F57" s="12">
        <v>1575.0604041300001</v>
      </c>
      <c r="G57" s="12">
        <v>631.06197230999999</v>
      </c>
      <c r="H57" s="12">
        <v>0</v>
      </c>
      <c r="I57" s="12">
        <v>0</v>
      </c>
      <c r="J57" s="12">
        <v>0</v>
      </c>
      <c r="K57" s="12">
        <v>38.798962779999997</v>
      </c>
      <c r="L57" s="12">
        <v>202.69861826000002</v>
      </c>
      <c r="M57" s="13"/>
      <c r="N57" s="12">
        <v>52.507108909999999</v>
      </c>
      <c r="O57" s="12">
        <v>56.331767790000001</v>
      </c>
      <c r="P57" s="12">
        <v>58.03161618</v>
      </c>
      <c r="Q57" s="27">
        <v>57.886519989999996</v>
      </c>
      <c r="R57" s="6"/>
      <c r="S57" s="6"/>
    </row>
    <row r="58" spans="2:19" x14ac:dyDescent="0.25">
      <c r="B58" s="7" t="s">
        <v>7</v>
      </c>
      <c r="C58" s="18"/>
      <c r="D58" s="12">
        <v>147.79060630999999</v>
      </c>
      <c r="E58" s="12">
        <v>147.51065</v>
      </c>
      <c r="F58" s="12">
        <v>143.9280095</v>
      </c>
      <c r="G58" s="12">
        <v>141.34469899999999</v>
      </c>
      <c r="H58" s="12">
        <v>138.7733661</v>
      </c>
      <c r="I58" s="12">
        <v>68.113499500000003</v>
      </c>
      <c r="J58" s="12">
        <v>0</v>
      </c>
      <c r="K58" s="12">
        <v>0</v>
      </c>
      <c r="L58" s="12">
        <v>0</v>
      </c>
      <c r="M58" s="13"/>
      <c r="N58" s="12">
        <v>0</v>
      </c>
      <c r="O58" s="12">
        <v>0</v>
      </c>
      <c r="P58" s="12">
        <v>0</v>
      </c>
      <c r="Q58" s="13">
        <v>0</v>
      </c>
      <c r="R58" s="6"/>
      <c r="S58" s="6"/>
    </row>
    <row r="59" spans="2:19" x14ac:dyDescent="0.25">
      <c r="B59" s="7" t="s">
        <v>13</v>
      </c>
      <c r="C59" s="18"/>
      <c r="D59" s="12">
        <v>162.20096866</v>
      </c>
      <c r="E59" s="12">
        <v>72.330997530000005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3"/>
      <c r="N59" s="12">
        <v>0</v>
      </c>
      <c r="O59" s="12">
        <v>0</v>
      </c>
      <c r="P59" s="12">
        <v>0</v>
      </c>
      <c r="Q59" s="13">
        <v>0</v>
      </c>
      <c r="R59" s="6"/>
      <c r="S59" s="6"/>
    </row>
    <row r="60" spans="2:19" x14ac:dyDescent="0.25">
      <c r="B60" s="7" t="s">
        <v>2</v>
      </c>
      <c r="C60" s="18"/>
      <c r="D60" s="12">
        <v>12.9756825</v>
      </c>
      <c r="E60" s="12">
        <v>12.732614229999999</v>
      </c>
      <c r="F60" s="12">
        <v>2.0277406899999999</v>
      </c>
      <c r="G60" s="12">
        <v>1.2938788000000001</v>
      </c>
      <c r="H60" s="12">
        <v>1.3983670699999999</v>
      </c>
      <c r="I60" s="12">
        <v>1.48427989</v>
      </c>
      <c r="J60" s="12">
        <v>1.1453209200000001</v>
      </c>
      <c r="K60" s="12">
        <v>2.2372559000000001</v>
      </c>
      <c r="L60" s="12">
        <v>1.1742191200000001</v>
      </c>
      <c r="M60" s="13"/>
      <c r="N60" s="12">
        <v>6.3357410000000003E-2</v>
      </c>
      <c r="O60" s="12">
        <v>0.35461292</v>
      </c>
      <c r="P60" s="12">
        <v>0.55749621000000005</v>
      </c>
      <c r="Q60" s="13">
        <v>0.46718440999999999</v>
      </c>
      <c r="R60" s="6"/>
      <c r="S60" s="6"/>
    </row>
    <row r="61" spans="2:19" ht="30" customHeight="1" x14ac:dyDescent="0.25">
      <c r="B61" s="8" t="s">
        <v>16</v>
      </c>
      <c r="C61" s="30"/>
      <c r="D61" s="9">
        <f>SUM(D56:D60)</f>
        <v>4125.6970556000006</v>
      </c>
      <c r="E61" s="9">
        <f>SUM(E56:E60)</f>
        <v>3954.9973421999998</v>
      </c>
      <c r="F61" s="9">
        <f t="shared" ref="F61:Q61" si="25">SUM(F56:F60)</f>
        <v>3755.9276337900001</v>
      </c>
      <c r="G61" s="9">
        <f t="shared" si="25"/>
        <v>3736.1848741599997</v>
      </c>
      <c r="H61" s="9">
        <f t="shared" si="25"/>
        <v>3243.1334681839803</v>
      </c>
      <c r="I61" s="9">
        <f t="shared" si="25"/>
        <v>3201.65602072</v>
      </c>
      <c r="J61" s="9">
        <f t="shared" si="25"/>
        <v>2965.87868974</v>
      </c>
      <c r="K61" s="9">
        <f t="shared" si="25"/>
        <v>2926.3828297699997</v>
      </c>
      <c r="L61" s="9">
        <f t="shared" ref="L61" si="26">SUM(L56:L60)</f>
        <v>2968.843824</v>
      </c>
      <c r="M61" s="10"/>
      <c r="N61" s="9">
        <f t="shared" si="25"/>
        <v>707.68177997999987</v>
      </c>
      <c r="O61" s="79">
        <f t="shared" si="25"/>
        <v>717.23182086999998</v>
      </c>
      <c r="P61" s="79">
        <f>SUM(P56:P60)</f>
        <v>815.91818910999996</v>
      </c>
      <c r="Q61" s="80">
        <f t="shared" si="25"/>
        <v>712.97863360999997</v>
      </c>
      <c r="R61" s="6"/>
      <c r="S61" s="9"/>
    </row>
    <row r="62" spans="2:19" x14ac:dyDescent="0.25">
      <c r="B62" s="7" t="s">
        <v>20</v>
      </c>
      <c r="C62" s="18"/>
      <c r="D62" s="18"/>
      <c r="E62" s="16">
        <f>+E61-D61</f>
        <v>-170.69971340000075</v>
      </c>
      <c r="F62" s="16">
        <f t="shared" ref="F62:L62" si="27">+F61-E61</f>
        <v>-199.06970840999975</v>
      </c>
      <c r="G62" s="16">
        <f t="shared" si="27"/>
        <v>-19.742759630000364</v>
      </c>
      <c r="H62" s="16">
        <f t="shared" si="27"/>
        <v>-493.0514059760194</v>
      </c>
      <c r="I62" s="16">
        <f t="shared" si="27"/>
        <v>-41.477447463980297</v>
      </c>
      <c r="J62" s="16">
        <f t="shared" si="27"/>
        <v>-235.77733097999999</v>
      </c>
      <c r="K62" s="16">
        <f>+K61-J61</f>
        <v>-39.495859970000311</v>
      </c>
      <c r="L62" s="16">
        <f t="shared" si="27"/>
        <v>42.460994230000324</v>
      </c>
      <c r="M62" s="17"/>
      <c r="N62" s="16"/>
      <c r="O62" s="16">
        <f>+O61-N61</f>
        <v>9.5500408900001048</v>
      </c>
      <c r="P62" s="16">
        <f>+P61-O61</f>
        <v>98.686368239999979</v>
      </c>
      <c r="Q62" s="17">
        <f>+Q61-P61</f>
        <v>-102.93955549999998</v>
      </c>
      <c r="R62" s="6"/>
    </row>
    <row r="63" spans="2:19" ht="7.5" customHeight="1" thickBot="1" x14ac:dyDescent="0.3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  <c r="N63" s="24"/>
      <c r="O63" s="24"/>
      <c r="P63" s="24"/>
      <c r="Q63" s="25"/>
    </row>
    <row r="64" spans="2:19" x14ac:dyDescent="0.25">
      <c r="B64" s="28" t="s">
        <v>23</v>
      </c>
      <c r="C64" s="32"/>
      <c r="P64" s="6"/>
    </row>
    <row r="65" spans="2:16" x14ac:dyDescent="0.25">
      <c r="B65" s="29" t="s">
        <v>25</v>
      </c>
      <c r="C65" s="29"/>
      <c r="O65" s="6"/>
      <c r="P65" s="6"/>
    </row>
    <row r="66" spans="2:16" x14ac:dyDescent="0.25">
      <c r="B66" s="29" t="s">
        <v>42</v>
      </c>
      <c r="C66" s="29"/>
    </row>
    <row r="67" spans="2:16" x14ac:dyDescent="0.25">
      <c r="O67" s="6"/>
    </row>
    <row r="68" spans="2:16" x14ac:dyDescent="0.25">
      <c r="H68" s="5"/>
    </row>
  </sheetData>
  <mergeCells count="14">
    <mergeCell ref="B52:B53"/>
    <mergeCell ref="B49:B50"/>
    <mergeCell ref="D3:Q3"/>
    <mergeCell ref="B2:Q2"/>
    <mergeCell ref="N4:Q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1.1023622047244095" right="0.70866141732283472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Pública Mar 2013</vt:lpstr>
      <vt:lpstr>'Deuda Pública Mar 2013'!Área_de_impresión</vt:lpstr>
    </vt:vector>
  </TitlesOfParts>
  <Company>Organización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Medina Gonzalez</dc:creator>
  <cp:lastModifiedBy>Jorge Alba Romero</cp:lastModifiedBy>
  <cp:lastPrinted>2014-01-16T19:31:37Z</cp:lastPrinted>
  <dcterms:created xsi:type="dcterms:W3CDTF">2013-03-15T19:19:20Z</dcterms:created>
  <dcterms:modified xsi:type="dcterms:W3CDTF">2017-05-10T19:23:04Z</dcterms:modified>
</cp:coreProperties>
</file>