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MILES" sheetId="9" r:id="rId1"/>
  </sheets>
  <definedNames>
    <definedName name="_xlnm.Print_Area" localSheetId="0">MILES!$B$1:$J$60</definedName>
    <definedName name="JR_PAGE_ANCHOR_0_1">#REF!</definedName>
  </definedNames>
  <calcPr calcId="152511"/>
</workbook>
</file>

<file path=xl/calcChain.xml><?xml version="1.0" encoding="utf-8"?>
<calcChain xmlns="http://schemas.openxmlformats.org/spreadsheetml/2006/main">
  <c r="I20" i="9" l="1"/>
  <c r="I19" i="9"/>
  <c r="I18" i="9"/>
  <c r="I16" i="9"/>
  <c r="I15" i="9"/>
  <c r="I14" i="9"/>
  <c r="I13" i="9"/>
  <c r="I11" i="9"/>
  <c r="J47" i="9" l="1"/>
  <c r="G47" i="9"/>
  <c r="I46" i="9"/>
  <c r="I45" i="9" s="1"/>
  <c r="G46" i="9"/>
  <c r="H45" i="9"/>
  <c r="G45" i="9"/>
  <c r="F45" i="9"/>
  <c r="E45" i="9"/>
  <c r="J43" i="9"/>
  <c r="G43" i="9"/>
  <c r="J42" i="9"/>
  <c r="G42" i="9"/>
  <c r="J40" i="9"/>
  <c r="G40" i="9"/>
  <c r="J39" i="9"/>
  <c r="I39" i="9"/>
  <c r="H39" i="9"/>
  <c r="G39" i="9"/>
  <c r="F39" i="9"/>
  <c r="E39" i="9"/>
  <c r="I38" i="9"/>
  <c r="J38" i="9" s="1"/>
  <c r="G38" i="9"/>
  <c r="I37" i="9"/>
  <c r="J37" i="9" s="1"/>
  <c r="G37" i="9"/>
  <c r="I36" i="9"/>
  <c r="J36" i="9" s="1"/>
  <c r="G36" i="9"/>
  <c r="I35" i="9"/>
  <c r="J35" i="9" s="1"/>
  <c r="G35" i="9"/>
  <c r="I34" i="9"/>
  <c r="J34" i="9" s="1"/>
  <c r="G34" i="9"/>
  <c r="I33" i="9"/>
  <c r="J33" i="9" s="1"/>
  <c r="G33" i="9"/>
  <c r="I32" i="9"/>
  <c r="J32" i="9" s="1"/>
  <c r="G32" i="9"/>
  <c r="G31" i="9" s="1"/>
  <c r="H31" i="9"/>
  <c r="H49" i="9" s="1"/>
  <c r="F31" i="9"/>
  <c r="E31" i="9"/>
  <c r="I24" i="9"/>
  <c r="H24" i="9"/>
  <c r="F24" i="9"/>
  <c r="E24" i="9"/>
  <c r="J22" i="9"/>
  <c r="G22" i="9"/>
  <c r="J20" i="9"/>
  <c r="G20" i="9"/>
  <c r="J19" i="9"/>
  <c r="G19" i="9"/>
  <c r="J18" i="9"/>
  <c r="G18" i="9"/>
  <c r="J16" i="9"/>
  <c r="G16" i="9"/>
  <c r="J15" i="9"/>
  <c r="G15" i="9"/>
  <c r="J14" i="9"/>
  <c r="G14" i="9"/>
  <c r="J13" i="9"/>
  <c r="G13" i="9"/>
  <c r="J12" i="9"/>
  <c r="J11" i="9"/>
  <c r="G11" i="9"/>
  <c r="F49" i="9" l="1"/>
  <c r="G24" i="9"/>
  <c r="J45" i="9"/>
  <c r="J46" i="9"/>
  <c r="J24" i="9"/>
  <c r="J31" i="9"/>
  <c r="I31" i="9"/>
  <c r="I49" i="9" l="1"/>
  <c r="J49" i="9" s="1"/>
</calcChain>
</file>

<file path=xl/sharedStrings.xml><?xml version="1.0" encoding="utf-8"?>
<sst xmlns="http://schemas.openxmlformats.org/spreadsheetml/2006/main" count="76" uniqueCount="50">
  <si>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</si>
  <si>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</si>
  <si>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</si>
  <si>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</si>
  <si>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</si>
  <si>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</si>
  <si>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</si>
  <si>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</si>
  <si>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</si>
  <si>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</si>
  <si>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</si>
  <si>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</si>
  <si>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</si>
  <si>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</si>
  <si>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</si>
  <si>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</si>
  <si>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</si>
  <si>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</si>
  <si>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</si>
  <si>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</si>
  <si>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</si>
  <si>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</si>
  <si>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Ampliaciones y 
Reducciones</t>
  </si>
  <si>
    <t>(6= 5 - 1 )</t>
  </si>
  <si>
    <t>Ingresos excedentes¹</t>
  </si>
  <si>
    <t>Generación de ADEFAS</t>
  </si>
  <si>
    <t>Superávit Ejercicio Anterior</t>
  </si>
  <si>
    <t>Estado de México</t>
  </si>
  <si>
    <t>ELABORÓ</t>
  </si>
  <si>
    <t>REVISÓ</t>
  </si>
  <si>
    <t>AUTORIZÓ</t>
  </si>
  <si>
    <t>JEFE DEL DEPARTAMENTO DE CONTABILIDAD</t>
  </si>
  <si>
    <t>DE INGRESOS</t>
  </si>
  <si>
    <t>DEL SECTOR CENTRAL</t>
  </si>
  <si>
    <t xml:space="preserve">(Miles de pesos) 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</si>
  <si>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</si>
  <si>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</si>
  <si>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</si>
  <si>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</si>
  <si>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Parestatal o Paramunicipal, así como de las Empresas Prodcutivas del Estado</t>
  </si>
  <si>
    <t xml:space="preserve">Ingresos por Ventas de Bienes, Prestación de Servicios y Otros Ingresos </t>
  </si>
  <si>
    <t>Ingresos derivados de financiamientos</t>
  </si>
  <si>
    <t>Superavit del ejercicio anterior</t>
  </si>
  <si>
    <t>Estado Analítico de Ingresos Por Fuente de Financiamiento</t>
  </si>
  <si>
    <t>J CRUZ ZARZA SALGADO</t>
  </si>
  <si>
    <t>DIRECTOR DE CONTABILIDAD</t>
  </si>
  <si>
    <t>M.A.N. ANA ELENA MONTALVAN CONZUELO</t>
  </si>
  <si>
    <t>M.A.P. ANTONIO RUIZ LABASTIDA</t>
  </si>
  <si>
    <t>Del 1 al 30 de Junio de 2022</t>
  </si>
  <si>
    <t xml:space="preserve">SUBDIRECTOR "A"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</si>
</sst>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#.0;\-#,###.0"/>
    <numFmt numFmtId="165" formatCode="#,##0.0_ ;\-#,##0.0\ 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40">
    <xf numFmtId="0" fontId="0" fillId="0" borderId="0" xfId="0"/>
    <xf numFmtId="0" fontId="4" fillId="0" borderId="0" xfId="0" applyFont="1"/>
    <xf numFmtId="37" fontId="5" fillId="0" borderId="4" xfId="1" applyNumberFormat="1" applyFont="1" applyFill="1" applyBorder="1" applyAlignment="1" applyProtection="1">
      <alignment horizontal="center"/>
    </xf>
    <xf numFmtId="37" fontId="5" fillId="0" borderId="5" xfId="1" applyNumberFormat="1" applyFont="1" applyFill="1" applyBorder="1" applyAlignment="1" applyProtection="1">
      <alignment horizontal="center"/>
    </xf>
    <xf numFmtId="37" fontId="5" fillId="0" borderId="15" xfId="1" applyNumberFormat="1" applyFont="1" applyFill="1" applyBorder="1" applyAlignment="1" applyProtection="1">
      <alignment horizontal="center"/>
    </xf>
    <xf numFmtId="37" fontId="5" fillId="0" borderId="6" xfId="1" applyNumberFormat="1" applyFont="1" applyFill="1" applyBorder="1" applyAlignment="1" applyProtection="1">
      <alignment horizontal="center"/>
      <protection locked="0"/>
    </xf>
    <xf numFmtId="37" fontId="5" fillId="0" borderId="0" xfId="1" applyNumberFormat="1" applyFont="1" applyFill="1" applyBorder="1" applyAlignment="1" applyProtection="1">
      <alignment horizontal="center"/>
      <protection locked="0"/>
    </xf>
    <xf numFmtId="37" fontId="5" fillId="0" borderId="17" xfId="1" applyNumberFormat="1" applyFont="1" applyFill="1" applyBorder="1" applyAlignment="1" applyProtection="1">
      <alignment horizontal="center"/>
      <protection locked="0"/>
    </xf>
    <xf numFmtId="37" fontId="5" fillId="0" borderId="6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37" fontId="5" fillId="0" borderId="17" xfId="1" applyNumberFormat="1" applyFont="1" applyFill="1" applyBorder="1" applyAlignment="1" applyProtection="1">
      <alignment horizontal="center"/>
    </xf>
    <xf numFmtId="37" fontId="5" fillId="0" borderId="7" xfId="1" applyNumberFormat="1" applyFont="1" applyFill="1" applyBorder="1" applyAlignment="1" applyProtection="1">
      <alignment horizontal="center"/>
    </xf>
    <xf numFmtId="37" fontId="5" fillId="0" borderId="8" xfId="1" applyNumberFormat="1" applyFont="1" applyFill="1" applyBorder="1" applyAlignment="1" applyProtection="1">
      <alignment horizontal="center"/>
    </xf>
    <xf numFmtId="37" fontId="5" fillId="0" borderId="19" xfId="1" applyNumberFormat="1" applyFont="1" applyFill="1" applyBorder="1" applyAlignment="1" applyProtection="1">
      <alignment horizontal="center"/>
    </xf>
    <xf numFmtId="0" fontId="6" fillId="2" borderId="0" xfId="4" applyFont="1" applyFill="1"/>
    <xf numFmtId="0" fontId="7" fillId="2" borderId="0" xfId="0" applyFont="1" applyFill="1"/>
    <xf numFmtId="0" fontId="6" fillId="2" borderId="0" xfId="4" applyFont="1" applyFill="1" applyAlignment="1">
      <alignment horizontal="center"/>
    </xf>
    <xf numFmtId="37" fontId="5" fillId="0" borderId="4" xfId="1" applyNumberFormat="1" applyFont="1" applyFill="1" applyBorder="1" applyAlignment="1" applyProtection="1">
      <alignment horizontal="center" vertical="center" wrapText="1"/>
    </xf>
    <xf numFmtId="37" fontId="5" fillId="0" borderId="5" xfId="1" applyNumberFormat="1" applyFont="1" applyFill="1" applyBorder="1" applyAlignment="1" applyProtection="1">
      <alignment horizontal="center" vertical="center"/>
    </xf>
    <xf numFmtId="37" fontId="5" fillId="0" borderId="15" xfId="1" applyNumberFormat="1" applyFont="1" applyFill="1" applyBorder="1" applyAlignment="1" applyProtection="1">
      <alignment horizontal="center" vertical="center"/>
    </xf>
    <xf numFmtId="37" fontId="5" fillId="0" borderId="9" xfId="1" applyNumberFormat="1" applyFont="1" applyFill="1" applyBorder="1" applyAlignment="1" applyProtection="1">
      <alignment horizontal="center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3" xfId="1" applyNumberFormat="1" applyFont="1" applyFill="1" applyBorder="1" applyAlignment="1" applyProtection="1">
      <alignment horizontal="center" vertical="center" wrapText="1"/>
    </xf>
    <xf numFmtId="37" fontId="5" fillId="0" borderId="6" xfId="1" applyNumberFormat="1" applyFont="1" applyFill="1" applyBorder="1" applyAlignment="1" applyProtection="1">
      <alignment horizontal="center" vertical="center"/>
    </xf>
    <xf numFmtId="37" fontId="5" fillId="0" borderId="0" xfId="1" applyNumberFormat="1" applyFont="1" applyFill="1" applyBorder="1" applyAlignment="1" applyProtection="1">
      <alignment horizontal="center" vertical="center"/>
    </xf>
    <xf numFmtId="37" fontId="5" fillId="0" borderId="17" xfId="1" applyNumberFormat="1" applyFont="1" applyFill="1" applyBorder="1" applyAlignment="1" applyProtection="1">
      <alignment horizontal="center" vertical="center"/>
    </xf>
    <xf numFmtId="37" fontId="5" fillId="0" borderId="2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wrapText="1"/>
    </xf>
    <xf numFmtId="37" fontId="5" fillId="0" borderId="21" xfId="1" applyNumberFormat="1" applyFont="1" applyFill="1" applyBorder="1" applyAlignment="1" applyProtection="1">
      <alignment horizontal="center" vertical="center" wrapText="1"/>
    </xf>
    <xf numFmtId="37" fontId="5" fillId="0" borderId="3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0" fontId="8" fillId="2" borderId="4" xfId="4" applyFont="1" applyFill="1" applyBorder="1"/>
    <xf numFmtId="0" fontId="8" fillId="2" borderId="5" xfId="4" applyFont="1" applyFill="1" applyBorder="1"/>
    <xf numFmtId="164" fontId="8" fillId="2" borderId="13" xfId="4" applyNumberFormat="1" applyFont="1" applyFill="1" applyBorder="1" applyAlignment="1">
      <alignment horizontal="center"/>
    </xf>
    <xf numFmtId="164" fontId="8" fillId="2" borderId="15" xfId="4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64" fontId="8" fillId="2" borderId="16" xfId="2" applyNumberFormat="1" applyFont="1" applyFill="1" applyBorder="1" applyAlignment="1" applyProtection="1">
      <alignment horizontal="right"/>
      <protection locked="0"/>
    </xf>
    <xf numFmtId="164" fontId="8" fillId="2" borderId="16" xfId="2" applyNumberFormat="1" applyFont="1" applyFill="1" applyBorder="1" applyAlignment="1" applyProtection="1">
      <alignment horizontal="right"/>
    </xf>
    <xf numFmtId="166" fontId="8" fillId="0" borderId="16" xfId="2" applyNumberFormat="1" applyFont="1" applyFill="1" applyBorder="1" applyAlignment="1" applyProtection="1">
      <alignment horizontal="right"/>
      <protection locked="0"/>
    </xf>
    <xf numFmtId="164" fontId="8" fillId="2" borderId="17" xfId="2" applyNumberFormat="1" applyFont="1" applyFill="1" applyBorder="1" applyAlignment="1" applyProtection="1">
      <alignment horizontal="right"/>
    </xf>
    <xf numFmtId="166" fontId="8" fillId="0" borderId="16" xfId="2" applyNumberFormat="1" applyFont="1" applyFill="1" applyBorder="1" applyAlignment="1" applyProtection="1">
      <alignment horizontal="right"/>
    </xf>
    <xf numFmtId="166" fontId="8" fillId="2" borderId="16" xfId="2" applyNumberFormat="1" applyFont="1" applyFill="1" applyBorder="1" applyAlignment="1" applyProtection="1">
      <alignment horizontal="right"/>
      <protection locked="0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64" fontId="8" fillId="2" borderId="18" xfId="2" applyNumberFormat="1" applyFont="1" applyFill="1" applyBorder="1" applyAlignment="1">
      <alignment horizontal="center"/>
    </xf>
    <xf numFmtId="166" fontId="8" fillId="2" borderId="18" xfId="2" applyNumberFormat="1" applyFont="1" applyFill="1" applyBorder="1" applyAlignment="1">
      <alignment horizontal="right"/>
    </xf>
    <xf numFmtId="164" fontId="8" fillId="2" borderId="19" xfId="2" applyNumberFormat="1" applyFont="1" applyFill="1" applyBorder="1" applyAlignment="1">
      <alignment horizontal="center"/>
    </xf>
    <xf numFmtId="0" fontId="10" fillId="2" borderId="9" xfId="4" applyFont="1" applyFill="1" applyBorder="1" applyAlignment="1">
      <alignment horizontal="centerContinuous"/>
    </xf>
    <xf numFmtId="0" fontId="10" fillId="2" borderId="10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164" fontId="10" fillId="2" borderId="2" xfId="4" applyNumberFormat="1" applyFont="1" applyFill="1" applyBorder="1" applyAlignment="1" applyProtection="1">
      <alignment horizontal="right"/>
    </xf>
    <xf numFmtId="166" fontId="10" fillId="0" borderId="9" xfId="4" applyNumberFormat="1" applyFont="1" applyFill="1" applyBorder="1" applyAlignment="1" applyProtection="1">
      <alignment horizontal="right"/>
    </xf>
    <xf numFmtId="164" fontId="10" fillId="0" borderId="3" xfId="4" applyNumberFormat="1" applyFont="1" applyFill="1" applyBorder="1" applyAlignment="1">
      <alignment horizontal="right"/>
    </xf>
    <xf numFmtId="164" fontId="11" fillId="0" borderId="0" xfId="0" applyNumberFormat="1" applyFont="1"/>
    <xf numFmtId="164" fontId="12" fillId="0" borderId="9" xfId="0" applyNumberFormat="1" applyFont="1" applyBorder="1" applyAlignment="1">
      <alignment horizontal="center" vertical="top" wrapText="1"/>
    </xf>
    <xf numFmtId="164" fontId="12" fillId="0" borderId="11" xfId="0" applyNumberFormat="1" applyFont="1" applyBorder="1" applyAlignment="1">
      <alignment horizontal="center" vertical="top" wrapText="1"/>
    </xf>
    <xf numFmtId="164" fontId="10" fillId="0" borderId="21" xfId="4" applyNumberFormat="1" applyFont="1" applyFill="1" applyBorder="1" applyAlignment="1">
      <alignment horizontal="right"/>
    </xf>
    <xf numFmtId="37" fontId="5" fillId="0" borderId="2" xfId="1" applyNumberFormat="1" applyFont="1" applyFill="1" applyBorder="1" applyAlignment="1" applyProtection="1">
      <alignment horizontal="center" wrapText="1"/>
    </xf>
    <xf numFmtId="37" fontId="5" fillId="0" borderId="7" xfId="1" applyNumberFormat="1" applyFont="1" applyFill="1" applyBorder="1" applyAlignment="1" applyProtection="1">
      <alignment horizontal="center" vertical="center"/>
    </xf>
    <xf numFmtId="37" fontId="5" fillId="0" borderId="8" xfId="1" applyNumberFormat="1" applyFont="1" applyFill="1" applyBorder="1" applyAlignment="1" applyProtection="1">
      <alignment horizontal="center" vertical="center"/>
    </xf>
    <xf numFmtId="37" fontId="5" fillId="0" borderId="19" xfId="1" applyNumberFormat="1" applyFont="1" applyFill="1" applyBorder="1" applyAlignment="1" applyProtection="1">
      <alignment horizontal="center" vertical="center"/>
    </xf>
    <xf numFmtId="37" fontId="5" fillId="0" borderId="2" xfId="1" applyNumberFormat="1" applyFont="1" applyFill="1" applyBorder="1" applyAlignment="1" applyProtection="1">
      <alignment horizontal="center"/>
    </xf>
    <xf numFmtId="0" fontId="13" fillId="2" borderId="4" xfId="4" applyFont="1" applyFill="1" applyBorder="1"/>
    <xf numFmtId="0" fontId="13" fillId="2" borderId="5" xfId="4" applyFont="1" applyFill="1" applyBorder="1"/>
    <xf numFmtId="0" fontId="13" fillId="2" borderId="12" xfId="4" applyFont="1" applyFill="1" applyBorder="1"/>
    <xf numFmtId="0" fontId="13" fillId="2" borderId="13" xfId="4" applyFont="1" applyFill="1" applyBorder="1" applyAlignment="1">
      <alignment horizontal="center"/>
    </xf>
    <xf numFmtId="0" fontId="13" fillId="2" borderId="14" xfId="4" applyFont="1" applyFill="1" applyBorder="1" applyAlignment="1">
      <alignment horizontal="center"/>
    </xf>
    <xf numFmtId="0" fontId="14" fillId="2" borderId="6" xfId="4" applyFont="1" applyFill="1" applyBorder="1" applyAlignment="1">
      <alignment horizontal="left" wrapText="1"/>
    </xf>
    <xf numFmtId="0" fontId="14" fillId="2" borderId="0" xfId="4" applyFont="1" applyFill="1" applyBorder="1" applyAlignment="1">
      <alignment horizontal="left" wrapText="1"/>
    </xf>
    <xf numFmtId="0" fontId="14" fillId="2" borderId="1" xfId="4" applyFont="1" applyFill="1" applyBorder="1" applyAlignment="1">
      <alignment horizontal="left" wrapText="1"/>
    </xf>
    <xf numFmtId="164" fontId="10" fillId="2" borderId="16" xfId="4" applyNumberFormat="1" applyFont="1" applyFill="1" applyBorder="1" applyAlignment="1">
      <alignment horizontal="right"/>
    </xf>
    <xf numFmtId="166" fontId="10" fillId="2" borderId="16" xfId="4" applyNumberFormat="1" applyFont="1" applyFill="1" applyBorder="1" applyAlignment="1">
      <alignment horizontal="right"/>
    </xf>
    <xf numFmtId="164" fontId="10" fillId="2" borderId="20" xfId="4" applyNumberFormat="1" applyFont="1" applyFill="1" applyBorder="1" applyAlignment="1">
      <alignment horizontal="right"/>
    </xf>
    <xf numFmtId="0" fontId="13" fillId="2" borderId="6" xfId="4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64" fontId="9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16" xfId="0" applyNumberFormat="1" applyFont="1" applyFill="1" applyBorder="1" applyAlignment="1">
      <alignment horizontal="right" vertical="center" wrapText="1"/>
    </xf>
    <xf numFmtId="164" fontId="9" fillId="2" borderId="20" xfId="0" applyNumberFormat="1" applyFont="1" applyFill="1" applyBorder="1" applyAlignment="1">
      <alignment horizontal="right" vertical="center" wrapText="1"/>
    </xf>
    <xf numFmtId="164" fontId="8" fillId="2" borderId="20" xfId="2" applyNumberFormat="1" applyFont="1" applyFill="1" applyBorder="1" applyAlignment="1" applyProtection="1">
      <alignment horizontal="right"/>
      <protection locked="0"/>
    </xf>
    <xf numFmtId="166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16" xfId="0" applyNumberFormat="1" applyFont="1" applyFill="1" applyBorder="1" applyAlignment="1">
      <alignment horizontal="right" vertical="center" wrapText="1"/>
    </xf>
    <xf numFmtId="166" fontId="16" fillId="2" borderId="16" xfId="0" applyNumberFormat="1" applyFont="1" applyFill="1" applyBorder="1" applyAlignment="1">
      <alignment horizontal="right" vertical="center" wrapText="1"/>
    </xf>
    <xf numFmtId="164" fontId="16" fillId="2" borderId="20" xfId="0" applyNumberFormat="1" applyFont="1" applyFill="1" applyBorder="1" applyAlignment="1">
      <alignment horizontal="right" vertical="center" wrapText="1"/>
    </xf>
    <xf numFmtId="0" fontId="14" fillId="2" borderId="6" xfId="4" applyFont="1" applyFill="1" applyBorder="1" applyAlignment="1">
      <alignment horizontal="left"/>
    </xf>
    <xf numFmtId="166" fontId="9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15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4" fillId="2" borderId="6" xfId="4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1" xfId="0" applyFont="1" applyBorder="1"/>
    <xf numFmtId="164" fontId="10" fillId="2" borderId="16" xfId="2" applyNumberFormat="1" applyFont="1" applyFill="1" applyBorder="1" applyAlignment="1">
      <alignment horizontal="right"/>
    </xf>
    <xf numFmtId="166" fontId="10" fillId="2" borderId="16" xfId="2" applyNumberFormat="1" applyFont="1" applyFill="1" applyBorder="1" applyAlignment="1">
      <alignment horizontal="right"/>
    </xf>
    <xf numFmtId="164" fontId="10" fillId="2" borderId="20" xfId="2" applyNumberFormat="1" applyFont="1" applyFill="1" applyBorder="1" applyAlignment="1">
      <alignment horizontal="right"/>
    </xf>
    <xf numFmtId="0" fontId="13" fillId="2" borderId="0" xfId="4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66" fontId="10" fillId="0" borderId="16" xfId="2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16" xfId="0" applyNumberFormat="1" applyFont="1" applyFill="1" applyBorder="1" applyAlignment="1">
      <alignment horizontal="right" vertical="center" wrapText="1"/>
    </xf>
    <xf numFmtId="164" fontId="9" fillId="2" borderId="17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166" fontId="9" fillId="2" borderId="16" xfId="0" applyNumberFormat="1" applyFont="1" applyFill="1" applyBorder="1" applyAlignment="1">
      <alignment horizontal="right" vertical="center" wrapText="1"/>
    </xf>
    <xf numFmtId="0" fontId="14" fillId="2" borderId="9" xfId="4" applyFont="1" applyFill="1" applyBorder="1" applyAlignment="1">
      <alignment horizontal="centerContinuous"/>
    </xf>
    <xf numFmtId="0" fontId="14" fillId="2" borderId="10" xfId="4" applyFont="1" applyFill="1" applyBorder="1" applyAlignment="1">
      <alignment horizontal="centerContinuous"/>
    </xf>
    <xf numFmtId="0" fontId="14" fillId="2" borderId="11" xfId="4" applyFont="1" applyFill="1" applyBorder="1" applyAlignment="1">
      <alignment horizontal="left" wrapText="1" indent="1"/>
    </xf>
    <xf numFmtId="164" fontId="10" fillId="2" borderId="2" xfId="4" applyNumberFormat="1" applyFont="1" applyFill="1" applyBorder="1" applyAlignment="1">
      <alignment horizontal="right"/>
    </xf>
    <xf numFmtId="166" fontId="10" fillId="2" borderId="9" xfId="4" applyNumberFormat="1" applyFont="1" applyFill="1" applyBorder="1" applyAlignment="1">
      <alignment horizontal="right"/>
    </xf>
    <xf numFmtId="164" fontId="10" fillId="2" borderId="3" xfId="4" applyNumberFormat="1" applyFont="1" applyFill="1" applyBorder="1" applyAlignment="1"/>
    <xf numFmtId="0" fontId="17" fillId="2" borderId="0" xfId="0" applyFont="1" applyFill="1" applyBorder="1" applyAlignment="1">
      <alignment vertical="top" wrapText="1"/>
    </xf>
    <xf numFmtId="164" fontId="17" fillId="2" borderId="0" xfId="0" applyNumberFormat="1" applyFont="1" applyFill="1" applyBorder="1" applyAlignment="1">
      <alignment vertical="top" wrapText="1"/>
    </xf>
    <xf numFmtId="164" fontId="18" fillId="0" borderId="9" xfId="0" applyNumberFormat="1" applyFont="1" applyBorder="1" applyAlignment="1">
      <alignment horizontal="center" vertical="top" wrapText="1"/>
    </xf>
    <xf numFmtId="164" fontId="18" fillId="0" borderId="11" xfId="0" applyNumberFormat="1" applyFont="1" applyBorder="1" applyAlignment="1">
      <alignment horizontal="center" vertical="top" wrapText="1"/>
    </xf>
    <xf numFmtId="164" fontId="10" fillId="2" borderId="21" xfId="4" applyNumberFormat="1" applyFont="1" applyFill="1" applyBorder="1" applyAlignment="1"/>
    <xf numFmtId="0" fontId="17" fillId="2" borderId="0" xfId="0" applyFont="1" applyFill="1" applyAlignment="1">
      <alignment horizontal="left" vertical="top" wrapText="1"/>
    </xf>
    <xf numFmtId="165" fontId="4" fillId="0" borderId="0" xfId="0" applyNumberFormat="1" applyFont="1"/>
    <xf numFmtId="165" fontId="7" fillId="0" borderId="0" xfId="0" applyNumberFormat="1" applyFont="1"/>
    <xf numFmtId="0" fontId="11" fillId="0" borderId="0" xfId="0" applyFont="1" applyFill="1" applyBorder="1"/>
    <xf numFmtId="4" fontId="11" fillId="0" borderId="0" xfId="0" applyNumberFormat="1" applyFont="1" applyFill="1" applyBorder="1"/>
    <xf numFmtId="4" fontId="11" fillId="0" borderId="0" xfId="1" applyNumberFormat="1" applyFont="1" applyFill="1" applyBorder="1"/>
    <xf numFmtId="0" fontId="11" fillId="0" borderId="0" xfId="0" applyFont="1" applyFill="1"/>
    <xf numFmtId="43" fontId="11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/>
    <xf numFmtId="43" fontId="5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/>
    <xf numFmtId="0" fontId="20" fillId="0" borderId="0" xfId="0" applyFont="1"/>
    <xf numFmtId="0" fontId="11" fillId="0" borderId="0" xfId="0" applyFont="1"/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5"/>
  <sheetViews>
    <sheetView tabSelected="1" zoomScale="115" zoomScaleNormal="115" workbookViewId="0">
      <selection activeCell="B7" sqref="B7:D9"/>
    </sheetView>
  </sheetViews>
  <sheetFormatPr baseColWidth="10" defaultRowHeight="14.25" x14ac:dyDescent="0.2"/>
  <cols>
    <col min="1" max="1" width="5.28515625" style="1" customWidth="1"/>
    <col min="2" max="2" width="16.85546875" style="1" customWidth="1"/>
    <col min="3" max="3" width="11.42578125" style="1"/>
    <col min="4" max="4" width="17.140625" style="1" customWidth="1"/>
    <col min="5" max="5" width="17.28515625" style="1" customWidth="1"/>
    <col min="6" max="6" width="13.5703125" style="1" customWidth="1"/>
    <col min="7" max="7" width="16.28515625" style="1" customWidth="1"/>
    <col min="8" max="8" width="11.7109375" style="1" customWidth="1"/>
    <col min="9" max="9" width="19.28515625" style="1" customWidth="1"/>
    <col min="10" max="10" width="18.7109375" style="1" customWidth="1"/>
    <col min="11" max="16384" width="11.42578125" style="1"/>
  </cols>
  <sheetData>
    <row r="1" spans="2:10" ht="15" thickBot="1" x14ac:dyDescent="0.25"/>
    <row r="2" spans="2:10" x14ac:dyDescent="0.2">
      <c r="B2" s="2" t="s">
        <v>27</v>
      </c>
      <c r="C2" s="3"/>
      <c r="D2" s="3"/>
      <c r="E2" s="3"/>
      <c r="F2" s="3"/>
      <c r="G2" s="3"/>
      <c r="H2" s="3"/>
      <c r="I2" s="3"/>
      <c r="J2" s="4"/>
    </row>
    <row r="3" spans="2:10" x14ac:dyDescent="0.2"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2:10" x14ac:dyDescent="0.2">
      <c r="B4" s="8" t="s">
        <v>48</v>
      </c>
      <c r="C4" s="9"/>
      <c r="D4" s="9"/>
      <c r="E4" s="9"/>
      <c r="F4" s="9"/>
      <c r="G4" s="9"/>
      <c r="H4" s="9"/>
      <c r="I4" s="9"/>
      <c r="J4" s="10"/>
    </row>
    <row r="5" spans="2:10" ht="15" thickBot="1" x14ac:dyDescent="0.25">
      <c r="B5" s="11" t="s">
        <v>34</v>
      </c>
      <c r="C5" s="12"/>
      <c r="D5" s="12"/>
      <c r="E5" s="12"/>
      <c r="F5" s="12"/>
      <c r="G5" s="12"/>
      <c r="H5" s="12"/>
      <c r="I5" s="12"/>
      <c r="J5" s="13"/>
    </row>
    <row r="6" spans="2:10" ht="15" thickBot="1" x14ac:dyDescent="0.25">
      <c r="B6" s="14"/>
      <c r="C6" s="14"/>
      <c r="D6" s="14"/>
      <c r="E6" s="15"/>
      <c r="F6" s="16"/>
      <c r="G6" s="16"/>
      <c r="H6" s="16"/>
      <c r="I6" s="16"/>
      <c r="J6" s="16"/>
    </row>
    <row r="7" spans="2:10" ht="15" thickBot="1" x14ac:dyDescent="0.25">
      <c r="B7" s="17" t="s">
        <v>1</v>
      </c>
      <c r="C7" s="18"/>
      <c r="D7" s="19"/>
      <c r="E7" s="20" t="s">
        <v>2</v>
      </c>
      <c r="F7" s="21"/>
      <c r="G7" s="21"/>
      <c r="H7" s="21"/>
      <c r="I7" s="22"/>
      <c r="J7" s="23" t="s">
        <v>3</v>
      </c>
    </row>
    <row r="8" spans="2:10" ht="23.25" thickBot="1" x14ac:dyDescent="0.25">
      <c r="B8" s="24"/>
      <c r="C8" s="25"/>
      <c r="D8" s="26"/>
      <c r="E8" s="27" t="s">
        <v>4</v>
      </c>
      <c r="F8" s="28" t="s">
        <v>5</v>
      </c>
      <c r="G8" s="27" t="s">
        <v>6</v>
      </c>
      <c r="H8" s="27" t="s">
        <v>7</v>
      </c>
      <c r="I8" s="27" t="s">
        <v>8</v>
      </c>
      <c r="J8" s="29"/>
    </row>
    <row r="9" spans="2:10" ht="15" thickBot="1" x14ac:dyDescent="0.25">
      <c r="B9" s="24"/>
      <c r="C9" s="25"/>
      <c r="D9" s="26"/>
      <c r="E9" s="30" t="s">
        <v>9</v>
      </c>
      <c r="F9" s="30" t="s">
        <v>10</v>
      </c>
      <c r="G9" s="30" t="s">
        <v>11</v>
      </c>
      <c r="H9" s="31" t="s">
        <v>12</v>
      </c>
      <c r="I9" s="30" t="s">
        <v>13</v>
      </c>
      <c r="J9" s="30" t="s">
        <v>23</v>
      </c>
    </row>
    <row r="10" spans="2:10" x14ac:dyDescent="0.2">
      <c r="B10" s="32"/>
      <c r="C10" s="33"/>
      <c r="D10" s="33"/>
      <c r="E10" s="34"/>
      <c r="F10" s="34"/>
      <c r="G10" s="34"/>
      <c r="H10" s="34"/>
      <c r="I10" s="34"/>
      <c r="J10" s="35"/>
    </row>
    <row r="11" spans="2:10" x14ac:dyDescent="0.2">
      <c r="B11" s="36" t="s">
        <v>14</v>
      </c>
      <c r="C11" s="37"/>
      <c r="D11" s="37"/>
      <c r="E11" s="38">
        <v>22726953.100000001</v>
      </c>
      <c r="F11" s="38"/>
      <c r="G11" s="39">
        <f t="shared" ref="G11:G22" si="0">E11+F11</f>
        <v>22726953.100000001</v>
      </c>
      <c r="H11" s="38"/>
      <c r="I11" s="40">
        <f>16529888755.2/1000</f>
        <v>16529888.7552</v>
      </c>
      <c r="J11" s="41">
        <f>I11-E11</f>
        <v>-6197064.344800001</v>
      </c>
    </row>
    <row r="12" spans="2:10" ht="26.25" customHeight="1" x14ac:dyDescent="0.2">
      <c r="B12" s="36" t="s">
        <v>15</v>
      </c>
      <c r="C12" s="37"/>
      <c r="D12" s="37"/>
      <c r="E12" s="38"/>
      <c r="F12" s="38"/>
      <c r="G12" s="39"/>
      <c r="H12" s="38"/>
      <c r="I12" s="40"/>
      <c r="J12" s="41">
        <f t="shared" ref="J12:J22" si="1">I12-E12</f>
        <v>0</v>
      </c>
    </row>
    <row r="13" spans="2:10" x14ac:dyDescent="0.2">
      <c r="B13" s="36" t="s">
        <v>16</v>
      </c>
      <c r="C13" s="37"/>
      <c r="D13" s="37"/>
      <c r="E13" s="38">
        <v>545975.6</v>
      </c>
      <c r="F13" s="38"/>
      <c r="G13" s="39">
        <f t="shared" si="0"/>
        <v>545975.6</v>
      </c>
      <c r="H13" s="38"/>
      <c r="I13" s="40">
        <f>230917204.33/1000</f>
        <v>230917.20433000001</v>
      </c>
      <c r="J13" s="41">
        <f t="shared" si="1"/>
        <v>-315058.39567</v>
      </c>
    </row>
    <row r="14" spans="2:10" x14ac:dyDescent="0.2">
      <c r="B14" s="36" t="s">
        <v>17</v>
      </c>
      <c r="C14" s="37"/>
      <c r="D14" s="37"/>
      <c r="E14" s="38">
        <v>7969499.0999999996</v>
      </c>
      <c r="F14" s="38"/>
      <c r="G14" s="39">
        <f t="shared" si="0"/>
        <v>7969499.0999999996</v>
      </c>
      <c r="H14" s="38"/>
      <c r="I14" s="40">
        <f>6013764606.89/1000</f>
        <v>6013764.6068900004</v>
      </c>
      <c r="J14" s="41">
        <f t="shared" si="1"/>
        <v>-1955734.4931099992</v>
      </c>
    </row>
    <row r="15" spans="2:10" x14ac:dyDescent="0.2">
      <c r="B15" s="36" t="s">
        <v>18</v>
      </c>
      <c r="C15" s="37"/>
      <c r="D15" s="37"/>
      <c r="E15" s="39">
        <v>328060.09999999998</v>
      </c>
      <c r="F15" s="39"/>
      <c r="G15" s="39">
        <f t="shared" si="0"/>
        <v>328060.09999999998</v>
      </c>
      <c r="H15" s="39"/>
      <c r="I15" s="42">
        <f>576947008.51/1000</f>
        <v>576947.00850999996</v>
      </c>
      <c r="J15" s="41">
        <f t="shared" si="1"/>
        <v>248886.90850999998</v>
      </c>
    </row>
    <row r="16" spans="2:10" x14ac:dyDescent="0.2">
      <c r="B16" s="36" t="s">
        <v>19</v>
      </c>
      <c r="C16" s="37"/>
      <c r="D16" s="37"/>
      <c r="E16" s="39">
        <v>2274144.1</v>
      </c>
      <c r="F16" s="39"/>
      <c r="G16" s="39">
        <f t="shared" si="0"/>
        <v>2274144.1</v>
      </c>
      <c r="H16" s="39"/>
      <c r="I16" s="42">
        <f>1090305680.16/1000</f>
        <v>1090305.68016</v>
      </c>
      <c r="J16" s="41">
        <f t="shared" si="1"/>
        <v>-1183838.4198400001</v>
      </c>
    </row>
    <row r="17" spans="2:10" ht="26.25" customHeight="1" x14ac:dyDescent="0.2">
      <c r="B17" s="36" t="s">
        <v>35</v>
      </c>
      <c r="C17" s="37"/>
      <c r="D17" s="37"/>
      <c r="E17" s="38"/>
      <c r="F17" s="38"/>
      <c r="G17" s="39"/>
      <c r="H17" s="38"/>
      <c r="I17" s="43"/>
      <c r="J17" s="41"/>
    </row>
    <row r="18" spans="2:10" ht="35.25" customHeight="1" x14ac:dyDescent="0.2">
      <c r="B18" s="36" t="s">
        <v>36</v>
      </c>
      <c r="C18" s="37"/>
      <c r="D18" s="37"/>
      <c r="E18" s="38">
        <v>233431383.40000001</v>
      </c>
      <c r="F18" s="38"/>
      <c r="G18" s="39">
        <f t="shared" si="0"/>
        <v>233431383.40000001</v>
      </c>
      <c r="H18" s="38"/>
      <c r="I18" s="40">
        <f>121393935009.06/1000</f>
        <v>121393935.00906</v>
      </c>
      <c r="J18" s="41">
        <f t="shared" si="1"/>
        <v>-112037448.39094001</v>
      </c>
    </row>
    <row r="19" spans="2:10" ht="30.75" customHeight="1" x14ac:dyDescent="0.2">
      <c r="B19" s="36" t="s">
        <v>37</v>
      </c>
      <c r="C19" s="37"/>
      <c r="D19" s="37"/>
      <c r="E19" s="38">
        <v>4869138.2</v>
      </c>
      <c r="F19" s="38"/>
      <c r="G19" s="39">
        <f t="shared" si="0"/>
        <v>4869138.2</v>
      </c>
      <c r="H19" s="38"/>
      <c r="I19" s="40">
        <f>1959084788/1000</f>
        <v>1959084.7879999999</v>
      </c>
      <c r="J19" s="41">
        <f>I19-E19</f>
        <v>-2910053.4120000005</v>
      </c>
    </row>
    <row r="20" spans="2:10" x14ac:dyDescent="0.2">
      <c r="B20" s="36" t="s">
        <v>20</v>
      </c>
      <c r="C20" s="37"/>
      <c r="D20" s="37"/>
      <c r="E20" s="38">
        <v>6022275.5</v>
      </c>
      <c r="F20" s="38"/>
      <c r="G20" s="39">
        <f t="shared" si="0"/>
        <v>6022275.5</v>
      </c>
      <c r="H20" s="38"/>
      <c r="I20" s="40">
        <f>1519088547.3/1000</f>
        <v>1519088.5473</v>
      </c>
      <c r="J20" s="41">
        <f t="shared" si="1"/>
        <v>-4503186.9527000003</v>
      </c>
    </row>
    <row r="21" spans="2:10" x14ac:dyDescent="0.2">
      <c r="B21" s="44"/>
      <c r="C21" s="45"/>
      <c r="D21" s="45"/>
      <c r="E21" s="38"/>
      <c r="F21" s="38"/>
      <c r="G21" s="39"/>
      <c r="H21" s="38"/>
      <c r="I21" s="43"/>
      <c r="J21" s="41"/>
    </row>
    <row r="22" spans="2:10" x14ac:dyDescent="0.2">
      <c r="B22" s="46" t="s">
        <v>25</v>
      </c>
      <c r="C22" s="47"/>
      <c r="D22" s="48"/>
      <c r="E22" s="38">
        <v>6442504.4000000004</v>
      </c>
      <c r="F22" s="38"/>
      <c r="G22" s="39">
        <f t="shared" si="0"/>
        <v>6442504.4000000004</v>
      </c>
      <c r="H22" s="38"/>
      <c r="I22" s="43">
        <v>0</v>
      </c>
      <c r="J22" s="41">
        <f t="shared" si="1"/>
        <v>-6442504.4000000004</v>
      </c>
    </row>
    <row r="23" spans="2:10" ht="15" thickBot="1" x14ac:dyDescent="0.25">
      <c r="B23" s="46" t="s">
        <v>26</v>
      </c>
      <c r="C23" s="47"/>
      <c r="D23" s="48"/>
      <c r="E23" s="49"/>
      <c r="F23" s="49"/>
      <c r="G23" s="49"/>
      <c r="H23" s="49"/>
      <c r="I23" s="50"/>
      <c r="J23" s="51"/>
    </row>
    <row r="24" spans="2:10" ht="16.5" customHeight="1" thickBot="1" x14ac:dyDescent="0.25">
      <c r="B24" s="52"/>
      <c r="C24" s="53"/>
      <c r="D24" s="54" t="s">
        <v>21</v>
      </c>
      <c r="E24" s="55">
        <f>SUM(E11:E22)</f>
        <v>284609933.5</v>
      </c>
      <c r="F24" s="55">
        <f>F11+F12+F13+F14+F15+F16+F17+F18+F19+F20</f>
        <v>0</v>
      </c>
      <c r="G24" s="55">
        <f>SUM(G11:G22)</f>
        <v>284609933.5</v>
      </c>
      <c r="H24" s="55">
        <f>H11+H12+H13+H14+H15+H16+H17+H18+H19+H20</f>
        <v>0</v>
      </c>
      <c r="I24" s="56">
        <f>SUM(I11:I23)</f>
        <v>149313931.59944999</v>
      </c>
      <c r="J24" s="57">
        <f>SUM(J10:J23)</f>
        <v>-135296001.90055001</v>
      </c>
    </row>
    <row r="25" spans="2:10" ht="15" thickBot="1" x14ac:dyDescent="0.25">
      <c r="E25" s="58"/>
      <c r="F25" s="58"/>
      <c r="G25" s="58"/>
      <c r="H25" s="59" t="s">
        <v>24</v>
      </c>
      <c r="I25" s="60"/>
      <c r="J25" s="61"/>
    </row>
    <row r="26" spans="2:10" ht="10.5" customHeight="1" thickBot="1" x14ac:dyDescent="0.25"/>
    <row r="27" spans="2:10" ht="15" thickBot="1" x14ac:dyDescent="0.25">
      <c r="B27" s="17" t="s">
        <v>43</v>
      </c>
      <c r="C27" s="18"/>
      <c r="D27" s="19"/>
      <c r="E27" s="20" t="s">
        <v>2</v>
      </c>
      <c r="F27" s="21"/>
      <c r="G27" s="21"/>
      <c r="H27" s="21"/>
      <c r="I27" s="22"/>
      <c r="J27" s="23" t="s">
        <v>3</v>
      </c>
    </row>
    <row r="28" spans="2:10" ht="24.75" thickBot="1" x14ac:dyDescent="0.25">
      <c r="B28" s="24"/>
      <c r="C28" s="25"/>
      <c r="D28" s="26"/>
      <c r="E28" s="27" t="s">
        <v>4</v>
      </c>
      <c r="F28" s="62" t="s">
        <v>22</v>
      </c>
      <c r="G28" s="27" t="s">
        <v>6</v>
      </c>
      <c r="H28" s="27" t="s">
        <v>7</v>
      </c>
      <c r="I28" s="27" t="s">
        <v>8</v>
      </c>
      <c r="J28" s="29"/>
    </row>
    <row r="29" spans="2:10" ht="15" thickBot="1" x14ac:dyDescent="0.25">
      <c r="B29" s="63"/>
      <c r="C29" s="64"/>
      <c r="D29" s="65"/>
      <c r="E29" s="66" t="s">
        <v>9</v>
      </c>
      <c r="F29" s="66" t="s">
        <v>10</v>
      </c>
      <c r="G29" s="66" t="s">
        <v>11</v>
      </c>
      <c r="H29" s="66" t="s">
        <v>12</v>
      </c>
      <c r="I29" s="66" t="s">
        <v>13</v>
      </c>
      <c r="J29" s="66" t="s">
        <v>23</v>
      </c>
    </row>
    <row r="30" spans="2:10" ht="8.25" customHeight="1" x14ac:dyDescent="0.2">
      <c r="B30" s="67"/>
      <c r="C30" s="68"/>
      <c r="D30" s="69"/>
      <c r="E30" s="70"/>
      <c r="F30" s="70"/>
      <c r="G30" s="70"/>
      <c r="H30" s="70"/>
      <c r="I30" s="70"/>
      <c r="J30" s="71"/>
    </row>
    <row r="31" spans="2:10" ht="23.25" customHeight="1" x14ac:dyDescent="0.2">
      <c r="B31" s="72" t="s">
        <v>38</v>
      </c>
      <c r="C31" s="73"/>
      <c r="D31" s="74"/>
      <c r="E31" s="75">
        <f>E32+E33+E34+E35+E36 +E37+E38</f>
        <v>272145153.60000002</v>
      </c>
      <c r="F31" s="75">
        <f>F32+F33+F34+F35+F36+F37+F38</f>
        <v>0</v>
      </c>
      <c r="G31" s="75">
        <f>G32+G33+G34+G35+G36 +G37+G38</f>
        <v>272145153.60000002</v>
      </c>
      <c r="H31" s="75">
        <f>H32+H33+H34+H35+H36+H37+H38</f>
        <v>0</v>
      </c>
      <c r="I31" s="76">
        <f>I32+I33+I34+I35+I36+I37+I38</f>
        <v>147794843.05214998</v>
      </c>
      <c r="J31" s="77">
        <f>J32+J33+J34+J35+J36+J37</f>
        <v>-121440257.13585001</v>
      </c>
    </row>
    <row r="32" spans="2:10" x14ac:dyDescent="0.2">
      <c r="B32" s="78"/>
      <c r="C32" s="79" t="s">
        <v>14</v>
      </c>
      <c r="D32" s="80"/>
      <c r="E32" s="38">
        <v>22726953.100000001</v>
      </c>
      <c r="F32" s="81"/>
      <c r="G32" s="82">
        <f t="shared" ref="G32:G38" si="2">E32+F32</f>
        <v>22726953.100000001</v>
      </c>
      <c r="H32" s="81"/>
      <c r="I32" s="40">
        <f>+I11</f>
        <v>16529888.7552</v>
      </c>
      <c r="J32" s="83">
        <f t="shared" ref="J32:J38" si="3">I32-E32</f>
        <v>-6197064.344800001</v>
      </c>
    </row>
    <row r="33" spans="2:10" x14ac:dyDescent="0.2">
      <c r="B33" s="78"/>
      <c r="C33" s="79" t="s">
        <v>16</v>
      </c>
      <c r="D33" s="80"/>
      <c r="E33" s="38">
        <v>545975.6</v>
      </c>
      <c r="F33" s="81"/>
      <c r="G33" s="82">
        <f t="shared" si="2"/>
        <v>545975.6</v>
      </c>
      <c r="H33" s="81"/>
      <c r="I33" s="40">
        <f>+I13</f>
        <v>230917.20433000001</v>
      </c>
      <c r="J33" s="83">
        <f t="shared" si="3"/>
        <v>-315058.39567</v>
      </c>
    </row>
    <row r="34" spans="2:10" x14ac:dyDescent="0.2">
      <c r="B34" s="78"/>
      <c r="C34" s="79" t="s">
        <v>17</v>
      </c>
      <c r="D34" s="80"/>
      <c r="E34" s="38">
        <v>7969499.0999999996</v>
      </c>
      <c r="F34" s="81"/>
      <c r="G34" s="82">
        <f t="shared" si="2"/>
        <v>7969499.0999999996</v>
      </c>
      <c r="H34" s="81"/>
      <c r="I34" s="40">
        <f>+I14</f>
        <v>6013764.6068900004</v>
      </c>
      <c r="J34" s="83">
        <f t="shared" si="3"/>
        <v>-1955734.4931099992</v>
      </c>
    </row>
    <row r="35" spans="2:10" x14ac:dyDescent="0.2">
      <c r="B35" s="78"/>
      <c r="C35" s="79" t="s">
        <v>18</v>
      </c>
      <c r="D35" s="80"/>
      <c r="E35" s="39">
        <v>328060.09999999998</v>
      </c>
      <c r="F35" s="82"/>
      <c r="G35" s="82">
        <f t="shared" si="2"/>
        <v>328060.09999999998</v>
      </c>
      <c r="H35" s="82"/>
      <c r="I35" s="42">
        <f>+I15</f>
        <v>576947.00850999996</v>
      </c>
      <c r="J35" s="83">
        <f t="shared" si="3"/>
        <v>248886.90850999998</v>
      </c>
    </row>
    <row r="36" spans="2:10" x14ac:dyDescent="0.2">
      <c r="B36" s="78"/>
      <c r="C36" s="79" t="s">
        <v>19</v>
      </c>
      <c r="D36" s="80"/>
      <c r="E36" s="39">
        <v>2274144.1</v>
      </c>
      <c r="F36" s="82"/>
      <c r="G36" s="82">
        <f t="shared" si="2"/>
        <v>2274144.1</v>
      </c>
      <c r="H36" s="82"/>
      <c r="I36" s="42">
        <f>+I16</f>
        <v>1090305.68016</v>
      </c>
      <c r="J36" s="83">
        <f t="shared" si="3"/>
        <v>-1183838.4198400001</v>
      </c>
    </row>
    <row r="37" spans="2:10" ht="44.25" customHeight="1" x14ac:dyDescent="0.2">
      <c r="B37" s="78"/>
      <c r="C37" s="79" t="s">
        <v>36</v>
      </c>
      <c r="D37" s="80"/>
      <c r="E37" s="38">
        <v>233431383.40000001</v>
      </c>
      <c r="F37" s="81"/>
      <c r="G37" s="38">
        <f t="shared" si="2"/>
        <v>233431383.40000001</v>
      </c>
      <c r="H37" s="81"/>
      <c r="I37" s="40">
        <f>+I18</f>
        <v>121393935.00906</v>
      </c>
      <c r="J37" s="84">
        <f t="shared" si="3"/>
        <v>-112037448.39094001</v>
      </c>
    </row>
    <row r="38" spans="2:10" ht="36.75" customHeight="1" x14ac:dyDescent="0.2">
      <c r="B38" s="78"/>
      <c r="C38" s="79" t="s">
        <v>37</v>
      </c>
      <c r="D38" s="80"/>
      <c r="E38" s="81">
        <v>4869138.2</v>
      </c>
      <c r="F38" s="81"/>
      <c r="G38" s="82">
        <f t="shared" si="2"/>
        <v>4869138.2</v>
      </c>
      <c r="H38" s="81"/>
      <c r="I38" s="85">
        <f>+I19</f>
        <v>1959084.7879999999</v>
      </c>
      <c r="J38" s="86">
        <f t="shared" si="3"/>
        <v>-2910053.4120000005</v>
      </c>
    </row>
    <row r="39" spans="2:10" ht="49.5" customHeight="1" x14ac:dyDescent="0.2">
      <c r="B39" s="72" t="s">
        <v>39</v>
      </c>
      <c r="C39" s="73"/>
      <c r="D39" s="74"/>
      <c r="E39" s="87">
        <f t="shared" ref="E39:J39" si="4">E40+E42+E43</f>
        <v>0</v>
      </c>
      <c r="F39" s="87">
        <f t="shared" si="4"/>
        <v>0</v>
      </c>
      <c r="G39" s="87">
        <f t="shared" si="4"/>
        <v>0</v>
      </c>
      <c r="H39" s="87">
        <f t="shared" si="4"/>
        <v>0</v>
      </c>
      <c r="I39" s="88">
        <f t="shared" si="4"/>
        <v>0</v>
      </c>
      <c r="J39" s="89">
        <f t="shared" si="4"/>
        <v>0</v>
      </c>
    </row>
    <row r="40" spans="2:10" ht="26.25" customHeight="1" x14ac:dyDescent="0.2">
      <c r="B40" s="90"/>
      <c r="C40" s="79" t="s">
        <v>15</v>
      </c>
      <c r="D40" s="80"/>
      <c r="E40" s="81"/>
      <c r="F40" s="81"/>
      <c r="G40" s="82">
        <f>E40+F40</f>
        <v>0</v>
      </c>
      <c r="H40" s="81"/>
      <c r="I40" s="91"/>
      <c r="J40" s="83">
        <f>I40-E40</f>
        <v>0</v>
      </c>
    </row>
    <row r="41" spans="2:10" ht="26.25" customHeight="1" x14ac:dyDescent="0.2">
      <c r="B41" s="90"/>
      <c r="C41" s="92" t="s">
        <v>18</v>
      </c>
      <c r="D41" s="93"/>
      <c r="E41" s="81"/>
      <c r="F41" s="81"/>
      <c r="G41" s="82"/>
      <c r="H41" s="81"/>
      <c r="I41" s="91"/>
      <c r="J41" s="83"/>
    </row>
    <row r="42" spans="2:10" ht="35.25" customHeight="1" x14ac:dyDescent="0.2">
      <c r="B42" s="78"/>
      <c r="C42" s="79" t="s">
        <v>40</v>
      </c>
      <c r="D42" s="80"/>
      <c r="E42" s="81"/>
      <c r="F42" s="81"/>
      <c r="G42" s="82">
        <f>E42+F42</f>
        <v>0</v>
      </c>
      <c r="H42" s="81"/>
      <c r="I42" s="91"/>
      <c r="J42" s="83">
        <f>I42-E42</f>
        <v>0</v>
      </c>
    </row>
    <row r="43" spans="2:10" ht="34.5" customHeight="1" x14ac:dyDescent="0.2">
      <c r="B43" s="78"/>
      <c r="C43" s="79" t="s">
        <v>37</v>
      </c>
      <c r="D43" s="80"/>
      <c r="E43" s="81"/>
      <c r="F43" s="81"/>
      <c r="G43" s="82">
        <f>E43+F43</f>
        <v>0</v>
      </c>
      <c r="H43" s="81"/>
      <c r="I43" s="91"/>
      <c r="J43" s="83">
        <f>I43-E43</f>
        <v>0</v>
      </c>
    </row>
    <row r="44" spans="2:10" x14ac:dyDescent="0.2">
      <c r="B44" s="94"/>
      <c r="C44" s="95"/>
      <c r="D44" s="96"/>
      <c r="E44" s="97"/>
      <c r="F44" s="97"/>
      <c r="G44" s="97"/>
      <c r="H44" s="97"/>
      <c r="I44" s="98"/>
      <c r="J44" s="99"/>
    </row>
    <row r="45" spans="2:10" x14ac:dyDescent="0.2">
      <c r="B45" s="90" t="s">
        <v>41</v>
      </c>
      <c r="C45" s="100"/>
      <c r="D45" s="101"/>
      <c r="E45" s="97">
        <f>E46</f>
        <v>6022275.5</v>
      </c>
      <c r="F45" s="97">
        <f>F46</f>
        <v>0</v>
      </c>
      <c r="G45" s="97">
        <f>G46</f>
        <v>6022275.5</v>
      </c>
      <c r="H45" s="97">
        <f>H46</f>
        <v>0</v>
      </c>
      <c r="I45" s="102">
        <f>I46+I47+I48</f>
        <v>1519088.5473</v>
      </c>
      <c r="J45" s="83">
        <f>I45-E45</f>
        <v>-4503186.9527000003</v>
      </c>
    </row>
    <row r="46" spans="2:10" ht="28.5" customHeight="1" x14ac:dyDescent="0.2">
      <c r="B46" s="78"/>
      <c r="C46" s="79" t="s">
        <v>20</v>
      </c>
      <c r="D46" s="80"/>
      <c r="E46" s="82">
        <v>6022275.5</v>
      </c>
      <c r="F46" s="103"/>
      <c r="G46" s="82">
        <f>E46+F46</f>
        <v>6022275.5</v>
      </c>
      <c r="H46" s="81"/>
      <c r="I46" s="104">
        <f>+I20</f>
        <v>1519088.5473</v>
      </c>
      <c r="J46" s="105">
        <f>I46-E46</f>
        <v>-4503186.9527000003</v>
      </c>
    </row>
    <row r="47" spans="2:10" ht="16.5" customHeight="1" x14ac:dyDescent="0.2">
      <c r="B47" s="78"/>
      <c r="C47" s="106" t="s">
        <v>25</v>
      </c>
      <c r="D47" s="107"/>
      <c r="E47" s="82">
        <v>6442504.4000000004</v>
      </c>
      <c r="F47" s="103"/>
      <c r="G47" s="82">
        <f>E47+F47</f>
        <v>6442504.4000000004</v>
      </c>
      <c r="H47" s="81"/>
      <c r="I47" s="104">
        <v>0</v>
      </c>
      <c r="J47" s="105">
        <f>I47-E47</f>
        <v>-6442504.4000000004</v>
      </c>
    </row>
    <row r="48" spans="2:10" ht="12.75" customHeight="1" thickBot="1" x14ac:dyDescent="0.25">
      <c r="B48" s="78"/>
      <c r="C48" s="106" t="s">
        <v>42</v>
      </c>
      <c r="D48" s="107"/>
      <c r="E48" s="82"/>
      <c r="F48" s="103"/>
      <c r="G48" s="82"/>
      <c r="H48" s="81"/>
      <c r="I48" s="108"/>
      <c r="J48" s="105"/>
    </row>
    <row r="49" spans="2:10" ht="20.25" customHeight="1" thickBot="1" x14ac:dyDescent="0.25">
      <c r="B49" s="109"/>
      <c r="C49" s="110"/>
      <c r="D49" s="111"/>
      <c r="E49" s="112">
        <v>284609933.5</v>
      </c>
      <c r="F49" s="112">
        <f>F31+F39+F45</f>
        <v>0</v>
      </c>
      <c r="G49" s="112">
        <v>284609933.5</v>
      </c>
      <c r="H49" s="112">
        <f>H31+H39+H45</f>
        <v>0</v>
      </c>
      <c r="I49" s="113">
        <f>SUM(I31+I39+I45)</f>
        <v>149313931.59944999</v>
      </c>
      <c r="J49" s="114">
        <f>I49-G49</f>
        <v>-135296001.90055001</v>
      </c>
    </row>
    <row r="50" spans="2:10" ht="15" thickBot="1" x14ac:dyDescent="0.25">
      <c r="B50" s="115"/>
      <c r="C50" s="115"/>
      <c r="D50" s="115"/>
      <c r="E50" s="116"/>
      <c r="F50" s="116"/>
      <c r="G50" s="116"/>
      <c r="H50" s="117" t="s">
        <v>24</v>
      </c>
      <c r="I50" s="118"/>
      <c r="J50" s="119"/>
    </row>
    <row r="51" spans="2:10" x14ac:dyDescent="0.2">
      <c r="B51" s="120"/>
      <c r="C51" s="120"/>
      <c r="D51" s="120"/>
      <c r="E51" s="120"/>
      <c r="F51" s="120"/>
      <c r="G51" s="120"/>
      <c r="H51" s="120"/>
      <c r="I51" s="120"/>
      <c r="J51" s="120"/>
    </row>
    <row r="52" spans="2:10" x14ac:dyDescent="0.2">
      <c r="E52" s="121"/>
      <c r="I52" s="122"/>
    </row>
    <row r="53" spans="2:10" s="126" customFormat="1" ht="12" x14ac:dyDescent="0.2">
      <c r="B53" s="123"/>
      <c r="C53" s="123"/>
      <c r="D53" s="123"/>
      <c r="E53" s="124"/>
      <c r="F53" s="125"/>
      <c r="H53" s="127"/>
      <c r="I53" s="123"/>
      <c r="J53" s="123"/>
    </row>
    <row r="54" spans="2:10" s="126" customFormat="1" ht="15" customHeight="1" x14ac:dyDescent="0.2">
      <c r="B54" s="128" t="s">
        <v>28</v>
      </c>
      <c r="C54" s="128"/>
      <c r="D54" s="128"/>
      <c r="E54" s="128" t="s">
        <v>29</v>
      </c>
      <c r="F54" s="128"/>
      <c r="G54" s="128"/>
      <c r="H54" s="128" t="s">
        <v>30</v>
      </c>
      <c r="I54" s="128"/>
      <c r="J54" s="128"/>
    </row>
    <row r="55" spans="2:10" s="126" customFormat="1" ht="12" x14ac:dyDescent="0.2">
      <c r="B55" s="129"/>
      <c r="G55" s="129"/>
      <c r="H55" s="130"/>
      <c r="I55" s="129"/>
    </row>
    <row r="56" spans="2:10" s="126" customFormat="1" ht="12" x14ac:dyDescent="0.2">
      <c r="B56" s="129"/>
      <c r="D56" s="131"/>
      <c r="F56" s="131"/>
      <c r="G56" s="129"/>
      <c r="H56" s="132"/>
    </row>
    <row r="57" spans="2:10" s="126" customFormat="1" ht="12" x14ac:dyDescent="0.2">
      <c r="B57" s="132"/>
      <c r="C57" s="123"/>
      <c r="D57" s="132"/>
      <c r="E57" s="123"/>
      <c r="F57" s="132"/>
      <c r="G57" s="132"/>
      <c r="H57" s="132"/>
      <c r="I57" s="123"/>
      <c r="J57" s="123"/>
    </row>
    <row r="58" spans="2:10" s="126" customFormat="1" ht="12" x14ac:dyDescent="0.2">
      <c r="B58" s="133" t="s">
        <v>46</v>
      </c>
      <c r="C58" s="133"/>
      <c r="D58" s="133"/>
      <c r="E58" s="133" t="s">
        <v>44</v>
      </c>
      <c r="F58" s="133"/>
      <c r="G58" s="133"/>
      <c r="H58" s="133" t="s">
        <v>47</v>
      </c>
      <c r="I58" s="133"/>
      <c r="J58" s="133"/>
    </row>
    <row r="59" spans="2:10" s="126" customFormat="1" ht="15" customHeight="1" x14ac:dyDescent="0.2">
      <c r="B59" s="128" t="s">
        <v>31</v>
      </c>
      <c r="C59" s="128"/>
      <c r="D59" s="128"/>
      <c r="E59" s="134" t="s">
        <v>49</v>
      </c>
      <c r="F59" s="134"/>
      <c r="G59" s="134"/>
      <c r="H59" s="134" t="s">
        <v>45</v>
      </c>
      <c r="I59" s="134"/>
      <c r="J59" s="134"/>
    </row>
    <row r="60" spans="2:10" s="126" customFormat="1" ht="15" customHeight="1" x14ac:dyDescent="0.2">
      <c r="B60" s="135" t="s">
        <v>32</v>
      </c>
      <c r="C60" s="135"/>
      <c r="D60" s="135"/>
      <c r="E60" s="135" t="s">
        <v>33</v>
      </c>
      <c r="F60" s="135"/>
      <c r="G60" s="135"/>
      <c r="H60" s="128" t="s">
        <v>33</v>
      </c>
      <c r="I60" s="128"/>
      <c r="J60" s="128"/>
    </row>
    <row r="61" spans="2:10" s="126" customFormat="1" ht="15" x14ac:dyDescent="0.25">
      <c r="B61" s="136"/>
      <c r="C61" s="136"/>
      <c r="D61" s="136"/>
      <c r="E61" s="137"/>
      <c r="F61" s="137"/>
      <c r="G61" s="137"/>
      <c r="H61" s="138"/>
      <c r="I61" s="131"/>
      <c r="J61" s="138"/>
    </row>
    <row r="62" spans="2:10" s="126" customFormat="1" ht="15" x14ac:dyDescent="0.25">
      <c r="B62" s="129"/>
      <c r="C62" s="129"/>
      <c r="D62" s="137"/>
      <c r="E62" s="137"/>
      <c r="F62" s="129"/>
      <c r="G62" s="129"/>
      <c r="H62" s="138"/>
      <c r="I62" s="138"/>
      <c r="J62" s="138"/>
    </row>
    <row r="63" spans="2:10" s="126" customFormat="1" ht="12.75" x14ac:dyDescent="0.2">
      <c r="B63" s="123"/>
      <c r="C63" s="137"/>
      <c r="D63" s="137"/>
      <c r="E63" s="137"/>
      <c r="F63" s="125"/>
      <c r="G63" s="123"/>
    </row>
    <row r="64" spans="2:10" s="126" customFormat="1" ht="15" x14ac:dyDescent="0.25">
      <c r="B64" s="129"/>
      <c r="C64" s="129"/>
      <c r="D64" s="129"/>
      <c r="E64" s="129"/>
      <c r="F64" s="129"/>
      <c r="G64" s="129"/>
      <c r="H64" s="138"/>
      <c r="I64" s="138"/>
      <c r="J64" s="138"/>
    </row>
    <row r="65" s="139" customFormat="1" ht="12" x14ac:dyDescent="0.2"/>
  </sheetData>
  <mergeCells count="53">
    <mergeCell ref="B60:D60"/>
    <mergeCell ref="E60:G60"/>
    <mergeCell ref="H60:J60"/>
    <mergeCell ref="B58:D58"/>
    <mergeCell ref="E58:G58"/>
    <mergeCell ref="H58:J58"/>
    <mergeCell ref="B59:D59"/>
    <mergeCell ref="E59:G59"/>
    <mergeCell ref="H59:J59"/>
    <mergeCell ref="C46:D46"/>
    <mergeCell ref="J49:J50"/>
    <mergeCell ref="H50:I50"/>
    <mergeCell ref="B51:J51"/>
    <mergeCell ref="B54:D54"/>
    <mergeCell ref="E54:G54"/>
    <mergeCell ref="H54:J54"/>
    <mergeCell ref="C43:D43"/>
    <mergeCell ref="C32:D32"/>
    <mergeCell ref="C33:D33"/>
    <mergeCell ref="C34:D34"/>
    <mergeCell ref="C35:D35"/>
    <mergeCell ref="C36:D36"/>
    <mergeCell ref="C37:D37"/>
    <mergeCell ref="C38:D38"/>
    <mergeCell ref="B39:D39"/>
    <mergeCell ref="C40:D40"/>
    <mergeCell ref="C41:D41"/>
    <mergeCell ref="C42:D42"/>
    <mergeCell ref="J24:J25"/>
    <mergeCell ref="H25:I25"/>
    <mergeCell ref="B27:D29"/>
    <mergeCell ref="E27:I27"/>
    <mergeCell ref="J27:J28"/>
    <mergeCell ref="B31:D31"/>
    <mergeCell ref="B17:D17"/>
    <mergeCell ref="B18:D18"/>
    <mergeCell ref="B19:D19"/>
    <mergeCell ref="B20:D20"/>
    <mergeCell ref="B22:D22"/>
    <mergeCell ref="B23:D23"/>
    <mergeCell ref="B16:D16"/>
    <mergeCell ref="B2:J2"/>
    <mergeCell ref="B3:J3"/>
    <mergeCell ref="B4:J4"/>
    <mergeCell ref="B5:J5"/>
    <mergeCell ref="B7:D9"/>
    <mergeCell ref="E7:I7"/>
    <mergeCell ref="J7:J8"/>
    <mergeCell ref="B11:D11"/>
    <mergeCell ref="B12:D12"/>
    <mergeCell ref="B13:D13"/>
    <mergeCell ref="B14:D14"/>
    <mergeCell ref="B15:D15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MILES</vt:lpstr>
      <vt:lpstr>MILES!Área_de_impresión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Carol</cp:lastModifiedBy>
  <cp:lastPrinted>2022-07-28T02:34:18Z</cp:lastPrinted>
  <dcterms:created xsi:type="dcterms:W3CDTF">2014-09-04T16:46:21Z</dcterms:created>
  <dcterms:modified xsi:type="dcterms:W3CDTF">2022-08-12T17:30:25Z</dcterms:modified>
</cp:coreProperties>
</file>