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IPPE1\Desktop\"/>
    </mc:Choice>
  </mc:AlternateContent>
  <bookViews>
    <workbookView xWindow="0" yWindow="0" windowWidth="20490" windowHeight="7755" firstSheet="2" activeTab="3"/>
  </bookViews>
  <sheets>
    <sheet name="Agosto preg" sheetId="1" state="hidden" r:id="rId1"/>
    <sheet name="Valores preg" sheetId="11" state="hidden" r:id="rId2"/>
    <sheet name="Informe" sheetId="6" r:id="rId3"/>
    <sheet name="Valores" sheetId="17" r:id="rId4"/>
  </sheets>
  <definedNames>
    <definedName name="_xlnm._FilterDatabase" localSheetId="1" hidden="1">'Valores preg'!$B$2:$K$24</definedName>
    <definedName name="SegmentaciónDeDatos_Preguntas">#N/A</definedName>
  </definedNames>
  <calcPr calcId="152511"/>
  <pivotCaches>
    <pivotCache cacheId="0" r:id="rId5"/>
    <pivotCache cacheId="1" r:id="rId6"/>
    <pivotCache cacheId="2" r:id="rId7"/>
  </pivotCaches>
  <extLs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1" l="1"/>
  <c r="T20" i="11"/>
  <c r="T13" i="11"/>
  <c r="S16" i="11"/>
  <c r="S17" i="11"/>
  <c r="S20" i="11"/>
  <c r="S21" i="11"/>
  <c r="S13" i="11"/>
  <c r="R14" i="11"/>
  <c r="R15" i="11"/>
  <c r="S15" i="11" s="1"/>
  <c r="T15" i="11" s="1"/>
  <c r="R16" i="11"/>
  <c r="R17" i="11"/>
  <c r="T17" i="11" s="1"/>
  <c r="R18" i="11"/>
  <c r="R19" i="11"/>
  <c r="S19" i="11" s="1"/>
  <c r="T19" i="11" s="1"/>
  <c r="R20" i="11"/>
  <c r="R21" i="11"/>
  <c r="T21" i="11" s="1"/>
  <c r="R22" i="11"/>
  <c r="R23" i="11"/>
  <c r="S23" i="11" s="1"/>
  <c r="T23" i="11" s="1"/>
  <c r="R13" i="11"/>
  <c r="O5" i="11"/>
  <c r="O6" i="11" s="1"/>
  <c r="N5" i="11"/>
  <c r="N6" i="11" s="1"/>
  <c r="E24" i="11"/>
  <c r="F24" i="11" s="1"/>
  <c r="E23" i="11"/>
  <c r="G23" i="11" s="1"/>
  <c r="E22" i="11"/>
  <c r="F22" i="11" s="1"/>
  <c r="E21" i="11"/>
  <c r="G21" i="11" s="1"/>
  <c r="E20" i="11"/>
  <c r="F20" i="11" s="1"/>
  <c r="I20" i="11" s="1"/>
  <c r="E19" i="11"/>
  <c r="G19" i="11" s="1"/>
  <c r="I19" i="11" s="1"/>
  <c r="E18" i="11"/>
  <c r="F18" i="11" s="1"/>
  <c r="I18" i="11" s="1"/>
  <c r="E17" i="11"/>
  <c r="G17" i="11" s="1"/>
  <c r="I17" i="11" s="1"/>
  <c r="E16" i="11"/>
  <c r="G16" i="11" s="1"/>
  <c r="E15" i="11"/>
  <c r="F15" i="11" s="1"/>
  <c r="I15" i="11" s="1"/>
  <c r="E14" i="11"/>
  <c r="G14" i="11" s="1"/>
  <c r="I14" i="11" s="1"/>
  <c r="E13" i="11"/>
  <c r="F13" i="11" s="1"/>
  <c r="E12" i="11"/>
  <c r="G12" i="11" s="1"/>
  <c r="E11" i="11"/>
  <c r="F11" i="11" s="1"/>
  <c r="E10" i="11"/>
  <c r="G10" i="11" s="1"/>
  <c r="E9" i="11"/>
  <c r="F9" i="11" s="1"/>
  <c r="E8" i="11"/>
  <c r="G8" i="11" s="1"/>
  <c r="E7" i="11"/>
  <c r="F7" i="11" s="1"/>
  <c r="E6" i="11"/>
  <c r="G6" i="11" s="1"/>
  <c r="E5" i="11"/>
  <c r="F5" i="11" s="1"/>
  <c r="I5" i="11" s="1"/>
  <c r="E4" i="11"/>
  <c r="G4" i="11" s="1"/>
  <c r="I4" i="11" s="1"/>
  <c r="E3" i="11"/>
  <c r="F3" i="11" s="1"/>
  <c r="N22" i="11"/>
  <c r="N23" i="11"/>
  <c r="N17" i="11"/>
  <c r="N14" i="11"/>
  <c r="N16" i="11"/>
  <c r="N13" i="11"/>
  <c r="N15" i="11"/>
  <c r="N20" i="11"/>
  <c r="N18" i="11"/>
  <c r="N19" i="11"/>
  <c r="N24" i="11"/>
  <c r="N21" i="11"/>
  <c r="T22" i="11" l="1"/>
  <c r="T14" i="11"/>
  <c r="S22" i="11"/>
  <c r="S18" i="11"/>
  <c r="T18" i="11" s="1"/>
  <c r="S14" i="11"/>
  <c r="F4" i="11"/>
  <c r="F6" i="11"/>
  <c r="I6" i="11" s="1"/>
  <c r="F8" i="11"/>
  <c r="I8" i="11" s="1"/>
  <c r="F10" i="11"/>
  <c r="I10" i="11" s="1"/>
  <c r="F12" i="11"/>
  <c r="I12" i="11" s="1"/>
  <c r="F14" i="11"/>
  <c r="F16" i="11"/>
  <c r="I16" i="11" s="1"/>
  <c r="F17" i="11"/>
  <c r="F19" i="11"/>
  <c r="F21" i="11"/>
  <c r="I21" i="11" s="1"/>
  <c r="F23" i="11"/>
  <c r="I23" i="11" s="1"/>
  <c r="G3" i="11"/>
  <c r="I3" i="11" s="1"/>
  <c r="G5" i="11"/>
  <c r="G7" i="11"/>
  <c r="I7" i="11" s="1"/>
  <c r="G9" i="11"/>
  <c r="I9" i="11" s="1"/>
  <c r="G11" i="11"/>
  <c r="I11" i="11" s="1"/>
  <c r="G13" i="11"/>
  <c r="I13" i="11" s="1"/>
  <c r="G15" i="11"/>
  <c r="G18" i="11"/>
  <c r="G20" i="11"/>
  <c r="G22" i="11"/>
  <c r="I22" i="11" s="1"/>
  <c r="G24" i="11"/>
  <c r="I24" i="1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  <c r="H28" i="1" l="1"/>
  <c r="G28" i="1"/>
  <c r="I28" i="1" s="1"/>
  <c r="G24" i="1"/>
  <c r="H24" i="1"/>
  <c r="G20" i="1"/>
  <c r="H20" i="1"/>
  <c r="G16" i="1"/>
  <c r="H16" i="1"/>
  <c r="G12" i="1"/>
  <c r="H12" i="1"/>
  <c r="G8" i="1"/>
  <c r="H8" i="1"/>
  <c r="G4" i="1"/>
  <c r="H4" i="1"/>
  <c r="H27" i="1"/>
  <c r="G27" i="1"/>
  <c r="I27" i="1" s="1"/>
  <c r="H23" i="1"/>
  <c r="G23" i="1"/>
  <c r="I23" i="1" s="1"/>
  <c r="H19" i="1"/>
  <c r="G19" i="1"/>
  <c r="I19" i="1" s="1"/>
  <c r="H15" i="1"/>
  <c r="G15" i="1"/>
  <c r="I15" i="1" s="1"/>
  <c r="H11" i="1"/>
  <c r="G11" i="1"/>
  <c r="I11" i="1" s="1"/>
  <c r="H7" i="1"/>
  <c r="G7" i="1"/>
  <c r="I7" i="1" s="1"/>
  <c r="G30" i="1"/>
  <c r="H30" i="1"/>
  <c r="G26" i="1"/>
  <c r="H26" i="1"/>
  <c r="G22" i="1"/>
  <c r="H22" i="1"/>
  <c r="G18" i="1"/>
  <c r="H18" i="1"/>
  <c r="G14" i="1"/>
  <c r="H14" i="1"/>
  <c r="G10" i="1"/>
  <c r="H10" i="1"/>
  <c r="G6" i="1"/>
  <c r="H6" i="1"/>
  <c r="H29" i="1"/>
  <c r="G29" i="1"/>
  <c r="I29" i="1" s="1"/>
  <c r="H25" i="1"/>
  <c r="G25" i="1"/>
  <c r="I25" i="1" s="1"/>
  <c r="H21" i="1"/>
  <c r="G21" i="1"/>
  <c r="I21" i="1" s="1"/>
  <c r="H17" i="1"/>
  <c r="G17" i="1"/>
  <c r="I17" i="1" s="1"/>
  <c r="H13" i="1"/>
  <c r="G13" i="1"/>
  <c r="I13" i="1" s="1"/>
  <c r="H9" i="1"/>
  <c r="G9" i="1"/>
  <c r="I9" i="1" s="1"/>
  <c r="H5" i="1"/>
  <c r="G5" i="1"/>
  <c r="I5" i="1" s="1"/>
  <c r="I6" i="1" l="1"/>
  <c r="I14" i="1"/>
  <c r="I22" i="1"/>
  <c r="I30" i="1"/>
  <c r="I8" i="1"/>
  <c r="I16" i="1"/>
  <c r="I24" i="1"/>
  <c r="I10" i="1"/>
  <c r="I18" i="1"/>
  <c r="I26" i="1"/>
  <c r="I4" i="1"/>
  <c r="I12" i="1"/>
  <c r="I20" i="1"/>
</calcChain>
</file>

<file path=xl/sharedStrings.xml><?xml version="1.0" encoding="utf-8"?>
<sst xmlns="http://schemas.openxmlformats.org/spreadsheetml/2006/main" count="234" uniqueCount="69">
  <si>
    <t>Código de Conducta</t>
  </si>
  <si>
    <t>Interés Público</t>
  </si>
  <si>
    <t>Entorno cultural y ecológico</t>
  </si>
  <si>
    <t>Respeto a los Derechos Humanos</t>
  </si>
  <si>
    <t>Equidad de género</t>
  </si>
  <si>
    <t>Respeto</t>
  </si>
  <si>
    <t>Rendición de cuentas</t>
  </si>
  <si>
    <t>Liderazgo</t>
  </si>
  <si>
    <t>Integridad</t>
  </si>
  <si>
    <t>Cooperación</t>
  </si>
  <si>
    <t>Igualdad y no discriminación</t>
  </si>
  <si>
    <t>Transparencia</t>
  </si>
  <si>
    <t>Preguntas</t>
  </si>
  <si>
    <t>Tema</t>
  </si>
  <si>
    <t>SI</t>
  </si>
  <si>
    <t>NO</t>
  </si>
  <si>
    <t>Tot</t>
  </si>
  <si>
    <t>1.- ¿Conozco el Código de Conducta de la Secretaría de Finanzas?</t>
  </si>
  <si>
    <t>Valores</t>
  </si>
  <si>
    <t>si 1</t>
  </si>
  <si>
    <t>no 1</t>
  </si>
  <si>
    <t>%</t>
  </si>
  <si>
    <t>NO %</t>
  </si>
  <si>
    <t>SI %</t>
  </si>
  <si>
    <t>2.- ¿Considero que el lenguaje y temas del Código de Conducta es claro y maneja un lenguaje sencillo?</t>
  </si>
  <si>
    <t>3.- ¿Considero que los servidores públicos y servidoras públicas que aquí laboran dan cumplimiento a los principios, labores y al Código de Conducta?</t>
  </si>
  <si>
    <t>4.- ¿Sé cómo presentar una queja, denuncia, delación y reconocimiento ante el Comité de Ética y de Prevención de Conflicto de Intereses?</t>
  </si>
  <si>
    <t>6.- ¿Considero que en mi área de trabajo existe una real actitud de servicio ante las demandas de la sociedad?</t>
  </si>
  <si>
    <t>7.- ¿El equipo y material asignado se utiliza con plena conciencia de ahorro, austeridad y de forma amigable con el medio ambiente?</t>
  </si>
  <si>
    <t>5.- ¿Me siento orgulloso(a) de pertenecer a esta dependencia y me siento feliz de realizar mis labores?</t>
  </si>
  <si>
    <t>8.- ¿He sido víctima de discriminación debido a mi género, preferencias personales u otros aspectos?</t>
  </si>
  <si>
    <t>9.- ¿He sido víctima de acoso u hostigamiento sexual?</t>
  </si>
  <si>
    <t>10.- ¿En el trato diario se respetan mis derechos como persona y servidor público/servidora pública?</t>
  </si>
  <si>
    <t>11.- ¿Los recursos públicos, equipo de trabajo y vehículos asignado se usan para actos indebidos e injustificados durante la jornada laboral?</t>
  </si>
  <si>
    <t>12.- ¿Se respeta a las compañeros y compañeros de trabajo, sin que se les presione para entablar alguna relación de tipo sexual fuera del trabajo?</t>
  </si>
  <si>
    <t>13.- ¿Considero que mi opinión y aportaciones para mejorar el servicio carecen de importancia y son ignoradas?</t>
  </si>
  <si>
    <t>14.- ¿En mi actuación como servidora pública/servidor público observo lo estipulado en el Código de Ética, Reglas de Integridad y Código de Conducta?</t>
  </si>
  <si>
    <t>15.- ¿Me es indiferente si esta dependencia cumple con la misión, visión y objetivos que persigue?</t>
  </si>
  <si>
    <t>16.- ¿Se respetan las diferencias de condición social y económica entre los colaboradores?</t>
  </si>
  <si>
    <t>17.- ¿Se promueve la participación de la sociedad en las decisiones y asuntos públicos?</t>
  </si>
  <si>
    <t>18.- ¿Considero que el personal de mi área involucra sus intereses personales o de otra índole en el desempeño de sus funciones?</t>
  </si>
  <si>
    <t>19.- ¿Considero que existe intolerancia con las preferencias sexuales de las personas?</t>
  </si>
  <si>
    <t>20.- ¿Me comprometo a lograr cada vez mejores resultados en mi área?</t>
  </si>
  <si>
    <t>21.- ¿El personal que aquí labora actúa en desapego a los principios y valores del servicio público?</t>
  </si>
  <si>
    <t>22.- ¿Los jefes y jefas alientan al personal a su cargo para que trabajen de forma colaborativa, integrando al equipo de trabajo?</t>
  </si>
  <si>
    <t>23.- ¿Considero que falta promoción para una actitud de preservación ecológica y de conservación de la cultura?</t>
  </si>
  <si>
    <t>24.- ¿El lenguaje que utilizan mi jefa/jefe y compañeros/compañeras para dirigirse a los demás es ofensivo y grosero?</t>
  </si>
  <si>
    <t>25.- ¿Considero que con mi actuar fomento los principios y valores del servicio público y me agrada ser promotor de ellos?</t>
  </si>
  <si>
    <t>26.- ¿Cuándo se solicita información se obstaculiza su atención y se resguarda indebidamente?</t>
  </si>
  <si>
    <t>27.- ¿En esta dependencia se promueve el respeto a los Derechos Humanos y se difunde información al respecto?</t>
  </si>
  <si>
    <t>Etiquetas de fila</t>
  </si>
  <si>
    <t>Total general</t>
  </si>
  <si>
    <t>Tipo</t>
  </si>
  <si>
    <t>negativa</t>
  </si>
  <si>
    <t>positiva</t>
  </si>
  <si>
    <t>Valor</t>
  </si>
  <si>
    <t>Negativa</t>
  </si>
  <si>
    <t>Positiva</t>
  </si>
  <si>
    <t>Pregunta</t>
  </si>
  <si>
    <t>pos</t>
  </si>
  <si>
    <t>neg</t>
  </si>
  <si>
    <t>Valor posit</t>
  </si>
  <si>
    <t>Suma de Valor posit</t>
  </si>
  <si>
    <t>Positivo</t>
  </si>
  <si>
    <t>Negativo</t>
  </si>
  <si>
    <t>total</t>
  </si>
  <si>
    <t>%pos</t>
  </si>
  <si>
    <t xml:space="preserve">Negativo </t>
  </si>
  <si>
    <t xml:space="preserve">Positivo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</si>
</sst>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4" borderId="0" xfId="0" applyFill="1"/>
    <xf numFmtId="0" fontId="0" fillId="4" borderId="0" xfId="0" applyFill="1" applyAlignment="1">
      <alignment horizontal="left"/>
    </xf>
    <xf numFmtId="1" fontId="0" fillId="4" borderId="0" xfId="0" applyNumberFormat="1" applyFill="1"/>
  </cellXfs>
  <cellStyles count="1">
    <cellStyle name="Normal" xfId="0" builtinId="0"/>
  </cellStyles>
  <dxfs count="1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" formatCode="0"/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[Evaluación Código Conducta agosto 2017.xlsx]Informe!Tabla dinámica4</c:name>
    <c:fmtId val="0"/>
  </c:pivotSource>
  <c:chart>
    <c:autoTitleDeleted val="1"/>
    <c:pivotFmts>
      <c:pivotFmt>
        <c:idx val="0"/>
        <c:spPr>
          <a:solidFill>
            <a:srgbClr val="00B050"/>
          </a:solidFill>
          <a:ln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bg1"/>
                  </a:solidFill>
                  <a:latin typeface="Gotham Book" panose="02000603040000020004" pitchFamily="2" charset="0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C00000"/>
          </a:solidFill>
          <a:ln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c:spPr>
      </c:pivotFmt>
      <c:pivotFmt>
        <c:idx val="3"/>
        <c:spPr>
          <a:solidFill>
            <a:srgbClr val="00B050"/>
          </a:solidFill>
          <a:ln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Informe!$L$11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explosion val="10"/>
            <c:spPr>
              <a:solidFill>
                <a:srgbClr val="00B05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Gotham Book" panose="0200060304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Informe!$K$12:$K$13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Informe!$L$12:$L$13</c:f>
              <c:numCache>
                <c:formatCode>General</c:formatCode>
                <c:ptCount val="2"/>
                <c:pt idx="0">
                  <c:v>11.904761904761903</c:v>
                </c:pt>
                <c:pt idx="1">
                  <c:v>88.095238095238088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3040000020004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[Evaluación Código Conducta agosto 2017.xlsx]Valores!Tabla dinámica9</c:name>
    <c:fmtId val="0"/>
  </c:pivotSource>
  <c:chart>
    <c:autoTitleDeleted val="1"/>
    <c:pivotFmts>
      <c:pivotFmt>
        <c:idx val="0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Valores!$B$5</c:f>
              <c:strCache>
                <c:ptCount val="1"/>
                <c:pt idx="0">
                  <c:v>Positivo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Valores!$A$6:$A$17</c:f>
              <c:strCache>
                <c:ptCount val="11"/>
                <c:pt idx="0">
                  <c:v>Transparencia</c:v>
                </c:pt>
                <c:pt idx="1">
                  <c:v>Respeto a los Derechos Humanos</c:v>
                </c:pt>
                <c:pt idx="2">
                  <c:v>Respeto</c:v>
                </c:pt>
                <c:pt idx="3">
                  <c:v>Rendición de cuentas</c:v>
                </c:pt>
                <c:pt idx="4">
                  <c:v>Liderazgo</c:v>
                </c:pt>
                <c:pt idx="5">
                  <c:v>Interés Público</c:v>
                </c:pt>
                <c:pt idx="6">
                  <c:v>Integridad</c:v>
                </c:pt>
                <c:pt idx="7">
                  <c:v>Igualdad y no discriminación</c:v>
                </c:pt>
                <c:pt idx="8">
                  <c:v>Equidad de género</c:v>
                </c:pt>
                <c:pt idx="9">
                  <c:v>Entorno cultural y ecológico</c:v>
                </c:pt>
                <c:pt idx="10">
                  <c:v>Cooperación</c:v>
                </c:pt>
              </c:strCache>
            </c:strRef>
          </c:cat>
          <c:val>
            <c:numRef>
              <c:f>Valores!$B$6:$B$17</c:f>
              <c:numCache>
                <c:formatCode>0</c:formatCode>
                <c:ptCount val="11"/>
                <c:pt idx="0">
                  <c:v>80.189255189255192</c:v>
                </c:pt>
                <c:pt idx="1">
                  <c:v>87.728937728937723</c:v>
                </c:pt>
                <c:pt idx="2">
                  <c:v>92.643467643467631</c:v>
                </c:pt>
                <c:pt idx="3">
                  <c:v>92.368742368742375</c:v>
                </c:pt>
                <c:pt idx="4">
                  <c:v>87.851037851037859</c:v>
                </c:pt>
                <c:pt idx="5">
                  <c:v>87.759462759462764</c:v>
                </c:pt>
                <c:pt idx="6">
                  <c:v>86.752136752136749</c:v>
                </c:pt>
                <c:pt idx="7">
                  <c:v>93.162393162393158</c:v>
                </c:pt>
                <c:pt idx="8">
                  <c:v>92.399267399267387</c:v>
                </c:pt>
                <c:pt idx="9">
                  <c:v>64.041514041514034</c:v>
                </c:pt>
                <c:pt idx="10">
                  <c:v>89.377289377289372</c:v>
                </c:pt>
              </c:numCache>
            </c:numRef>
          </c:val>
        </c:ser>
        <c:ser>
          <c:idx val="1"/>
          <c:order val="1"/>
          <c:tx>
            <c:strRef>
              <c:f>Valores!$C$5</c:f>
              <c:strCache>
                <c:ptCount val="1"/>
                <c:pt idx="0">
                  <c:v>Negativo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Valores!$A$6:$A$17</c:f>
              <c:strCache>
                <c:ptCount val="11"/>
                <c:pt idx="0">
                  <c:v>Transparencia</c:v>
                </c:pt>
                <c:pt idx="1">
                  <c:v>Respeto a los Derechos Humanos</c:v>
                </c:pt>
                <c:pt idx="2">
                  <c:v>Respeto</c:v>
                </c:pt>
                <c:pt idx="3">
                  <c:v>Rendición de cuentas</c:v>
                </c:pt>
                <c:pt idx="4">
                  <c:v>Liderazgo</c:v>
                </c:pt>
                <c:pt idx="5">
                  <c:v>Interés Público</c:v>
                </c:pt>
                <c:pt idx="6">
                  <c:v>Integridad</c:v>
                </c:pt>
                <c:pt idx="7">
                  <c:v>Igualdad y no discriminación</c:v>
                </c:pt>
                <c:pt idx="8">
                  <c:v>Equidad de género</c:v>
                </c:pt>
                <c:pt idx="9">
                  <c:v>Entorno cultural y ecológico</c:v>
                </c:pt>
                <c:pt idx="10">
                  <c:v>Cooperación</c:v>
                </c:pt>
              </c:strCache>
            </c:strRef>
          </c:cat>
          <c:val>
            <c:numRef>
              <c:f>Valores!$C$6:$C$17</c:f>
              <c:numCache>
                <c:formatCode>0</c:formatCode>
                <c:ptCount val="11"/>
                <c:pt idx="0">
                  <c:v>19.810744810744808</c:v>
                </c:pt>
                <c:pt idx="1">
                  <c:v>12.271062271062277</c:v>
                </c:pt>
                <c:pt idx="2">
                  <c:v>7.3565323565323695</c:v>
                </c:pt>
                <c:pt idx="3">
                  <c:v>7.6312576312576255</c:v>
                </c:pt>
                <c:pt idx="4">
                  <c:v>12.148962148962141</c:v>
                </c:pt>
                <c:pt idx="5">
                  <c:v>12.240537240537236</c:v>
                </c:pt>
                <c:pt idx="6">
                  <c:v>13.247863247863251</c:v>
                </c:pt>
                <c:pt idx="7">
                  <c:v>6.8376068376068417</c:v>
                </c:pt>
                <c:pt idx="8">
                  <c:v>7.6007326007326128</c:v>
                </c:pt>
                <c:pt idx="9">
                  <c:v>35.958485958485966</c:v>
                </c:pt>
                <c:pt idx="10">
                  <c:v>10.622710622710628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006352"/>
        <c:axId val="224008312"/>
      </c:barChart>
      <c:catAx>
        <c:axId val="22400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3040000020004" pitchFamily="2" charset="0"/>
                <a:ea typeface="+mn-ea"/>
                <a:cs typeface="+mn-cs"/>
              </a:defRPr>
            </a:pPr>
            <a:endParaRPr lang="es-MX"/>
          </a:p>
        </c:txPr>
        <c:crossAx val="224008312"/>
        <c:crosses val="autoZero"/>
        <c:auto val="1"/>
        <c:lblAlgn val="ctr"/>
        <c:lblOffset val="100"/>
        <c:noMultiLvlLbl val="0"/>
      </c:catAx>
      <c:valAx>
        <c:axId val="2240083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24006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tiff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408215</xdr:colOff>
      <xdr:row>5</xdr:row>
      <xdr:rowOff>77756</xdr:rowOff>
    </xdr:from>
    <xdr:to>
      <xdr:col>20</xdr:col>
      <xdr:colOff>233265</xdr:colOff>
      <xdr:row>26</xdr:row>
      <xdr:rowOff>43254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142032</xdr:colOff>
      <xdr:row>6</xdr:row>
      <xdr:rowOff>155121</xdr:rowOff>
    </xdr:from>
    <xdr:to>
      <xdr:col>9</xdr:col>
      <xdr:colOff>301301</xdr:colOff>
      <xdr:row>35</xdr:row>
      <xdr:rowOff>136070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regunta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egunta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5756" y="1039585"/>
              <a:ext cx="6224167" cy="56181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145789</xdr:colOff>
      <xdr:row>2</xdr:row>
      <xdr:rowOff>40237</xdr:rowOff>
    </xdr:from>
    <xdr:to>
      <xdr:col>2</xdr:col>
      <xdr:colOff>44900</xdr:colOff>
      <xdr:row>6</xdr:row>
      <xdr:rowOff>47235</xdr:rowOff>
    </xdr:to>
    <xdr:pic>
      <xdr:nvPicPr>
        <xdr:cNvPr id="6" name="Imagen 5" descr="C:\Users\JAVIER GONZALEZ E\Desktop\Dirección de Etica\Imagen Institucional del Gobierno del Estado de México\LOGOS\Esc-GEM.t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9513" y="322099"/>
          <a:ext cx="65722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405651</xdr:colOff>
      <xdr:row>2</xdr:row>
      <xdr:rowOff>73060</xdr:rowOff>
    </xdr:from>
    <xdr:to>
      <xdr:col>9</xdr:col>
      <xdr:colOff>255233</xdr:colOff>
      <xdr:row>6</xdr:row>
      <xdr:rowOff>8938</xdr:rowOff>
    </xdr:to>
    <xdr:pic>
      <xdr:nvPicPr>
        <xdr:cNvPr id="7" name="Imagen 6" descr="log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0" t="17831" r="12978" b="8229"/>
        <a:stretch>
          <a:fillRect/>
        </a:stretch>
      </xdr:blipFill>
      <xdr:spPr bwMode="auto">
        <a:xfrm>
          <a:off x="6276161" y="354922"/>
          <a:ext cx="607694" cy="53848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600037</xdr:colOff>
      <xdr:row>3</xdr:row>
      <xdr:rowOff>100860</xdr:rowOff>
    </xdr:from>
    <xdr:to>
      <xdr:col>8</xdr:col>
      <xdr:colOff>417934</xdr:colOff>
      <xdr:row>5</xdr:row>
      <xdr:rowOff>138378</xdr:rowOff>
    </xdr:to>
    <xdr:sp macro="" textlink="">
      <xdr:nvSpPr>
        <xdr:cNvPr id="8" name="CuadroTexto 7"/>
        <xdr:cNvSpPr txBox="1"/>
      </xdr:nvSpPr>
      <xdr:spPr>
        <a:xfrm>
          <a:off x="1163761" y="499355"/>
          <a:ext cx="5124683" cy="32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ysClr val="windowText" lastClr="000000"/>
              </a:solidFill>
              <a:latin typeface="Gotham Book" panose="02000603040000020004" pitchFamily="2" charset="0"/>
            </a:rPr>
            <a:t>Evaluación</a:t>
          </a:r>
          <a:r>
            <a:rPr lang="es-MX" sz="2000" b="1" baseline="0">
              <a:solidFill>
                <a:sysClr val="windowText" lastClr="000000"/>
              </a:solidFill>
              <a:latin typeface="Gotham Book" panose="02000603040000020004" pitchFamily="2" charset="0"/>
            </a:rPr>
            <a:t> del Código de Conducta</a:t>
          </a:r>
          <a:endParaRPr lang="es-MX" sz="2000" b="1">
            <a:solidFill>
              <a:sysClr val="windowText" lastClr="000000"/>
            </a:solidFill>
            <a:latin typeface="Gotham Book" panose="02000603040000020004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9</xdr:row>
      <xdr:rowOff>171449</xdr:rowOff>
    </xdr:from>
    <xdr:to>
      <xdr:col>15</xdr:col>
      <xdr:colOff>628649</xdr:colOff>
      <xdr:row>31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714374</xdr:colOff>
      <xdr:row>4</xdr:row>
      <xdr:rowOff>180975</xdr:rowOff>
    </xdr:from>
    <xdr:to>
      <xdr:col>7</xdr:col>
      <xdr:colOff>152399</xdr:colOff>
      <xdr:row>9</xdr:row>
      <xdr:rowOff>95250</xdr:rowOff>
    </xdr:to>
    <xdr:pic>
      <xdr:nvPicPr>
        <xdr:cNvPr id="3" name="Imagen 2" descr="C:\Users\JAVIER GONZALEZ E\Desktop\Dirección de Etica\Imagen Institucional del Gobierno del Estado de México\LOGOS\Esc-GEM.t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4" y="561975"/>
          <a:ext cx="714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270748</xdr:colOff>
      <xdr:row>4</xdr:row>
      <xdr:rowOff>185223</xdr:rowOff>
    </xdr:from>
    <xdr:to>
      <xdr:col>16</xdr:col>
      <xdr:colOff>116442</xdr:colOff>
      <xdr:row>9</xdr:row>
      <xdr:rowOff>28378</xdr:rowOff>
    </xdr:to>
    <xdr:pic>
      <xdr:nvPicPr>
        <xdr:cNvPr id="4" name="Imagen 3" descr="log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0" t="17831" r="12978" b="8229"/>
        <a:stretch>
          <a:fillRect/>
        </a:stretch>
      </xdr:blipFill>
      <xdr:spPr bwMode="auto">
        <a:xfrm>
          <a:off x="7738348" y="566223"/>
          <a:ext cx="607694" cy="53848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352425</xdr:colOff>
      <xdr:row>6</xdr:row>
      <xdr:rowOff>19050</xdr:rowOff>
    </xdr:from>
    <xdr:to>
      <xdr:col>14</xdr:col>
      <xdr:colOff>143108</xdr:colOff>
      <xdr:row>7</xdr:row>
      <xdr:rowOff>157650</xdr:rowOff>
    </xdr:to>
    <xdr:sp macro="" textlink="">
      <xdr:nvSpPr>
        <xdr:cNvPr id="5" name="CuadroTexto 4"/>
        <xdr:cNvSpPr txBox="1"/>
      </xdr:nvSpPr>
      <xdr:spPr>
        <a:xfrm>
          <a:off x="6143625" y="400050"/>
          <a:ext cx="5124683" cy="32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ysClr val="windowText" lastClr="000000"/>
              </a:solidFill>
              <a:latin typeface="Gotham Book" panose="02000603040000020004" pitchFamily="2" charset="0"/>
            </a:rPr>
            <a:t>Valores en la Secretaría de Finanzas</a:t>
          </a:r>
        </a:p>
      </xdr:txBody>
    </xdr:sp>
    <xdr:clientData/>
  </xdr:twoCellAnchor>
  <xdr:twoCellAnchor>
    <xdr:from>
      <xdr:col>17</xdr:col>
      <xdr:colOff>330459</xdr:colOff>
      <xdr:row>9</xdr:row>
      <xdr:rowOff>184669</xdr:rowOff>
    </xdr:from>
    <xdr:to>
      <xdr:col>21</xdr:col>
      <xdr:colOff>631759</xdr:colOff>
      <xdr:row>29</xdr:row>
      <xdr:rowOff>9720</xdr:rowOff>
    </xdr:to>
    <xdr:sp macro="" textlink="">
      <xdr:nvSpPr>
        <xdr:cNvPr id="6" name="CuadroTexto 5"/>
        <xdr:cNvSpPr txBox="1"/>
      </xdr:nvSpPr>
      <xdr:spPr>
        <a:xfrm>
          <a:off x="8893240" y="1282960"/>
          <a:ext cx="3333749" cy="3712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Gotham Book" panose="02000603040000020004" pitchFamily="2" charset="0"/>
          </a:endParaRPr>
        </a:p>
        <a:p>
          <a:pPr algn="ctr"/>
          <a:endParaRPr lang="es-MX" sz="1100">
            <a:latin typeface="Gotham Book" panose="02000603040000020004" pitchFamily="2" charset="0"/>
          </a:endParaRPr>
        </a:p>
        <a:p>
          <a:pPr algn="ctr"/>
          <a:r>
            <a:rPr lang="es-MX" sz="1100">
              <a:latin typeface="Gotham Book" panose="02000603040000020004" pitchFamily="2" charset="0"/>
            </a:rPr>
            <a:t>La</a:t>
          </a:r>
          <a:r>
            <a:rPr lang="es-MX" sz="1100" baseline="0">
              <a:latin typeface="Gotham Book" panose="02000603040000020004" pitchFamily="2" charset="0"/>
            </a:rPr>
            <a:t> barra verde representa la percepción positiva y la roja el sentido negativo, es decir que los servidores públicos de la Secretaría de Finanzas consideran que se tiene una estricta obervancia en temas de Respeto, Igualdad y no discriminación, Equidad de Género y Rendición de cuentas, en tanto que otorgaron calificaciones más bajas a valores como Integridad, Transparencia y Entorno cultural y ecológico por lo que se deben realizar acciones para ayudar a fortalecer estos valores.</a:t>
          </a:r>
        </a:p>
      </xdr:txBody>
    </xdr:sp>
    <xdr:clientData/>
  </xdr:twoCellAnchor>
  <xdr:twoCellAnchor editAs="oneCell">
    <xdr:from>
      <xdr:col>18</xdr:col>
      <xdr:colOff>728955</xdr:colOff>
      <xdr:row>21</xdr:row>
      <xdr:rowOff>194387</xdr:rowOff>
    </xdr:from>
    <xdr:to>
      <xdr:col>20</xdr:col>
      <xdr:colOff>349381</xdr:colOff>
      <xdr:row>27</xdr:row>
      <xdr:rowOff>154551</xdr:rowOff>
    </xdr:to>
    <xdr:pic>
      <xdr:nvPicPr>
        <xdr:cNvPr id="7" name="Picture 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848" y="3625331"/>
          <a:ext cx="1136650" cy="11264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IPPE1" refreshedDate="42963.870088310185" createdVersion="5" refreshedVersion="5" minRefreshableVersion="3" recordCount="27">
  <cacheSource type="worksheet">
    <worksheetSource ref="B3:H30" sheet="Agosto preg"/>
  </cacheSource>
  <cacheFields count="7">
    <cacheField name="Preguntas" numFmtId="0">
      <sharedItems count="27">
        <s v="1.- ¿Conozco el Código de Conducta de la Secretaría de Finanzas?"/>
        <s v="2.- ¿Considero que el lenguaje y temas del Código de Conducta es claro y maneja un lenguaje sencillo?"/>
        <s v="3.- ¿Considero que los servidores públicos y servidoras públicas que aquí laboran dan cumplimiento a los principios, labores y al Código de Conducta?"/>
        <s v="4.- ¿Sé cómo presentar una queja, denuncia, delación y reconocimiento ante el Comité de Ética y de Prevención de Conflicto de Intereses?"/>
        <s v="5.- ¿Me siento orgulloso(a) de pertenecer a esta dependencia y me siento feliz de realizar mis labores?"/>
        <s v="6.- ¿Considero que en mi área de trabajo existe una real actitud de servicio ante las demandas de la sociedad?"/>
        <s v="7.- ¿El equipo y material asignado se utiliza con plena conciencia de ahorro, austeridad y de forma amigable con el medio ambiente?"/>
        <s v="8.- ¿He sido víctima de discriminación debido a mi género, preferencias personales u otros aspectos?"/>
        <s v="9.- ¿He sido víctima de acoso u hostigamiento sexual?"/>
        <s v="10.- ¿En el trato diario se respetan mis derechos como persona y servidor público/servidora pública?"/>
        <s v="11.- ¿Los recursos públicos, equipo de trabajo y vehículos asignado se usan para actos indebidos e injustificados durante la jornada laboral?"/>
        <s v="12.- ¿Se respeta a las compañeros y compañeros de trabajo, sin que se les presione para entablar alguna relación de tipo sexual fuera del trabajo?"/>
        <s v="13.- ¿Considero que mi opinión y aportaciones para mejorar el servicio carecen de importancia y son ignoradas?"/>
        <s v="14.- ¿En mi actuación como servidora pública/servidor público observo lo estipulado en el Código de Ética, Reglas de Integridad y Código de Conducta?"/>
        <s v="15.- ¿Me es indiferente si esta dependencia cumple con la misión, visión y objetivos que persigue?"/>
        <s v="16.- ¿Se respetan las diferencias de condición social y económica entre los colaboradores?"/>
        <s v="17.- ¿Se promueve la participación de la sociedad en las decisiones y asuntos públicos?"/>
        <s v="18.- ¿Considero que el personal de mi área involucra sus intereses personales o de otra índole en el desempeño de sus funciones?"/>
        <s v="19.- ¿Considero que existe intolerancia con las preferencias sexuales de las personas?"/>
        <s v="20.- ¿Me comprometo a lograr cada vez mejores resultados en mi área?"/>
        <s v="21.- ¿El personal que aquí labora actúa en desapego a los principios y valores del servicio público?"/>
        <s v="22.- ¿Los jefes y jefas alientan al personal a su cargo para que trabajen de forma colaborativa, integrando al equipo de trabajo?"/>
        <s v="23.- ¿Considero que falta promoción para una actitud de preservación ecológica y de conservación de la cultura?"/>
        <s v="24.- ¿El lenguaje que utilizan mi jefa/jefe y compañeros/compañeras para dirigirse a los demás es ofensivo y grosero?"/>
        <s v="25.- ¿Considero que con mi actuar fomento los principios y valores del servicio público y me agrada ser promotor de ellos?"/>
        <s v="26.- ¿Cuándo se solicita información se obstaculiza su atención y se resguarda indebidamente?"/>
        <s v="27.- ¿En esta dependencia se promueve el respeto a los Derechos Humanos y se difunde información al respecto?"/>
      </sharedItems>
    </cacheField>
    <cacheField name="Tema" numFmtId="0">
      <sharedItems count="12">
        <s v="Código de Conducta"/>
        <s v="Interés Público"/>
        <s v="Entorno cultural y ecológico"/>
        <s v="Respeto a los Derechos Humanos"/>
        <s v="Equidad de género"/>
        <s v="Respeto"/>
        <s v="Rendición de cuentas"/>
        <s v="Liderazgo"/>
        <s v="Integridad"/>
        <s v="Cooperación"/>
        <s v="Igualdad y no discriminación"/>
        <s v="Transparencia"/>
      </sharedItems>
    </cacheField>
    <cacheField name="no 1" numFmtId="0">
      <sharedItems containsSemiMixedTypes="0" containsString="0" containsNumber="1" containsInteger="1" minValue="6" maxValue="1590"/>
    </cacheField>
    <cacheField name="si 1" numFmtId="0">
      <sharedItems containsSemiMixedTypes="0" containsString="0" containsNumber="1" containsInteger="1" minValue="48" maxValue="1632"/>
    </cacheField>
    <cacheField name="Tot" numFmtId="0">
      <sharedItems containsSemiMixedTypes="0" containsString="0" containsNumber="1" containsInteger="1" minValue="1638" maxValue="1638"/>
    </cacheField>
    <cacheField name="NO %" numFmtId="1">
      <sharedItems containsSemiMixedTypes="0" containsString="0" containsNumber="1" minValue="0.36630036630036628" maxValue="97.069597069597066"/>
    </cacheField>
    <cacheField name="SI %" numFmtId="1">
      <sharedItems containsSemiMixedTypes="0" containsString="0" containsNumber="1" minValue="2.9304029304029302" maxValue="99.633699633699635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IPPE1" refreshedDate="42964.58929502315" createdVersion="5" refreshedVersion="5" minRefreshableVersion="3" recordCount="22">
  <cacheSource type="worksheet">
    <worksheetSource ref="A2:I24" sheet="Valores preg"/>
  </cacheSource>
  <cacheFields count="9">
    <cacheField name="Pregunta" numFmtId="0">
      <sharedItems/>
    </cacheField>
    <cacheField name="Tema" numFmtId="0">
      <sharedItems count="11">
        <s v="Interés Público"/>
        <s v="Entorno cultural y ecológico"/>
        <s v="Respeto a los Derechos Humanos"/>
        <s v="Equidad de género"/>
        <s v="Respeto"/>
        <s v="Rendición de cuentas"/>
        <s v="Liderazgo"/>
        <s v="Integridad"/>
        <s v="Cooperación"/>
        <s v="Igualdad y no discriminación"/>
        <s v="Transparencia"/>
      </sharedItems>
    </cacheField>
    <cacheField name="no 1" numFmtId="0">
      <sharedItems containsSemiMixedTypes="0" containsString="0" containsNumber="1" containsInteger="1" minValue="6" maxValue="1590"/>
    </cacheField>
    <cacheField name="si 1" numFmtId="0">
      <sharedItems containsSemiMixedTypes="0" containsString="0" containsNumber="1" containsInteger="1" minValue="48" maxValue="1632"/>
    </cacheField>
    <cacheField name="Tot" numFmtId="0">
      <sharedItems containsSemiMixedTypes="0" containsString="0" containsNumber="1" containsInteger="1" minValue="1638" maxValue="1638"/>
    </cacheField>
    <cacheField name="NO %" numFmtId="1">
      <sharedItems containsSemiMixedTypes="0" containsString="0" containsNumber="1" minValue="0.36630036630036628" maxValue="97.069597069597066"/>
    </cacheField>
    <cacheField name="SI %" numFmtId="1">
      <sharedItems containsSemiMixedTypes="0" containsString="0" containsNumber="1" minValue="2.9304029304029302" maxValue="99.633699633699635"/>
    </cacheField>
    <cacheField name="Tipo" numFmtId="0">
      <sharedItems/>
    </cacheField>
    <cacheField name="Valor posit" numFmtId="164">
      <sharedItems containsSemiMixedTypes="0" containsString="0" containsNumber="1" minValue="39.43833943833944" maxValue="99.6336996336996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IPPE1" refreshedDate="42964.59663576389" createdVersion="5" refreshedVersion="5" minRefreshableVersion="3" recordCount="11">
  <cacheSource type="worksheet">
    <worksheetSource ref="P12:T23" sheet="Valores preg"/>
  </cacheSource>
  <cacheFields count="5">
    <cacheField name="Valor" numFmtId="0">
      <sharedItems count="11">
        <s v="Cooperación"/>
        <s v="Entorno cultural y ecológico"/>
        <s v="Equidad de género"/>
        <s v="Igualdad y no discriminación"/>
        <s v="Integridad"/>
        <s v="Interés Público"/>
        <s v="Liderazgo"/>
        <s v="Rendición de cuentas"/>
        <s v="Respeto"/>
        <s v="Respeto a los Derechos Humanos"/>
        <s v="Transparencia"/>
      </sharedItems>
    </cacheField>
    <cacheField name="%pos" numFmtId="0">
      <sharedItems containsSemiMixedTypes="0" containsString="0" containsNumber="1" minValue="128.08302808302807" maxValue="186.32478632478632"/>
    </cacheField>
    <cacheField name="Positivo" numFmtId="1">
      <sharedItems containsSemiMixedTypes="0" containsString="0" containsNumber="1" minValue="64.041514041514034" maxValue="93.162393162393158"/>
    </cacheField>
    <cacheField name="Negativo" numFmtId="1">
      <sharedItems containsSemiMixedTypes="0" containsString="0" containsNumber="1" minValue="6.8376068376068417" maxValue="35.958485958485966"/>
    </cacheField>
    <cacheField name="total" numFmtId="1">
      <sharedItems containsSemiMixedTypes="0" containsString="0" containsNumber="1" containsInteger="1" minValue="10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n v="195"/>
    <n v="1443"/>
    <n v="1638"/>
    <n v="11.904761904761903"/>
    <n v="88.095238095238088"/>
  </r>
  <r>
    <x v="1"/>
    <x v="0"/>
    <n v="197"/>
    <n v="1441"/>
    <n v="1638"/>
    <n v="12.026862026862027"/>
    <n v="87.973137973137966"/>
  </r>
  <r>
    <x v="2"/>
    <x v="0"/>
    <n v="316"/>
    <n v="1322"/>
    <n v="1638"/>
    <n v="19.291819291819294"/>
    <n v="80.708180708180706"/>
  </r>
  <r>
    <x v="3"/>
    <x v="0"/>
    <n v="783"/>
    <n v="855"/>
    <n v="1638"/>
    <n v="47.802197802197803"/>
    <n v="52.197802197802204"/>
  </r>
  <r>
    <x v="4"/>
    <x v="0"/>
    <n v="42"/>
    <n v="1596"/>
    <n v="1638"/>
    <n v="2.5641025641025639"/>
    <n v="97.435897435897431"/>
  </r>
  <r>
    <x v="5"/>
    <x v="1"/>
    <n v="161"/>
    <n v="1477"/>
    <n v="1638"/>
    <n v="9.8290598290598297"/>
    <n v="90.17094017094017"/>
  </r>
  <r>
    <x v="6"/>
    <x v="2"/>
    <n v="186"/>
    <n v="1452"/>
    <n v="1638"/>
    <n v="11.355311355311356"/>
    <n v="88.644688644688642"/>
  </r>
  <r>
    <x v="7"/>
    <x v="3"/>
    <n v="1468"/>
    <n v="170"/>
    <n v="1638"/>
    <n v="89.62148962148963"/>
    <n v="10.378510378510379"/>
  </r>
  <r>
    <x v="8"/>
    <x v="4"/>
    <n v="1590"/>
    <n v="48"/>
    <n v="1638"/>
    <n v="97.069597069597066"/>
    <n v="2.9304029304029302"/>
  </r>
  <r>
    <x v="9"/>
    <x v="5"/>
    <n v="135"/>
    <n v="1503"/>
    <n v="1638"/>
    <n v="8.2417582417582409"/>
    <n v="91.758241758241752"/>
  </r>
  <r>
    <x v="10"/>
    <x v="6"/>
    <n v="1394"/>
    <n v="244"/>
    <n v="1638"/>
    <n v="85.1037851037851"/>
    <n v="14.896214896214897"/>
  </r>
  <r>
    <x v="11"/>
    <x v="4"/>
    <n v="201"/>
    <n v="1437"/>
    <n v="1638"/>
    <n v="12.27106227106227"/>
    <n v="87.728937728937723"/>
  </r>
  <r>
    <x v="12"/>
    <x v="7"/>
    <n v="1302"/>
    <n v="336"/>
    <n v="1638"/>
    <n v="79.487179487179489"/>
    <n v="20.512820512820511"/>
  </r>
  <r>
    <x v="13"/>
    <x v="8"/>
    <n v="131"/>
    <n v="1507"/>
    <n v="1638"/>
    <n v="7.9975579975579967"/>
    <n v="92.002442002441995"/>
  </r>
  <r>
    <x v="14"/>
    <x v="9"/>
    <n v="1559"/>
    <n v="79"/>
    <n v="1638"/>
    <n v="95.177045177045173"/>
    <n v="4.8229548229548236"/>
  </r>
  <r>
    <x v="15"/>
    <x v="10"/>
    <n v="134"/>
    <n v="1504"/>
    <n v="1638"/>
    <n v="8.1807081807081801"/>
    <n v="91.81929181929182"/>
  </r>
  <r>
    <x v="16"/>
    <x v="11"/>
    <n v="537"/>
    <n v="1101"/>
    <n v="1638"/>
    <n v="32.783882783882781"/>
    <n v="67.216117216117226"/>
  </r>
  <r>
    <x v="17"/>
    <x v="1"/>
    <n v="1398"/>
    <n v="240"/>
    <n v="1638"/>
    <n v="85.347985347985343"/>
    <n v="14.652014652014653"/>
  </r>
  <r>
    <x v="18"/>
    <x v="10"/>
    <n v="1548"/>
    <n v="90"/>
    <n v="1638"/>
    <n v="94.505494505494497"/>
    <n v="5.4945054945054945"/>
  </r>
  <r>
    <x v="19"/>
    <x v="6"/>
    <n v="6"/>
    <n v="1632"/>
    <n v="1638"/>
    <n v="0.36630036630036628"/>
    <n v="99.633699633699635"/>
  </r>
  <r>
    <x v="20"/>
    <x v="8"/>
    <n v="1335"/>
    <n v="303"/>
    <n v="1638"/>
    <n v="81.501831501831504"/>
    <n v="18.4981684981685"/>
  </r>
  <r>
    <x v="21"/>
    <x v="9"/>
    <n v="269"/>
    <n v="1369"/>
    <n v="1638"/>
    <n v="16.422466422466421"/>
    <n v="83.577533577533586"/>
  </r>
  <r>
    <x v="22"/>
    <x v="2"/>
    <n v="646"/>
    <n v="992"/>
    <n v="1638"/>
    <n v="39.43833943833944"/>
    <n v="60.56166056166056"/>
  </r>
  <r>
    <x v="23"/>
    <x v="5"/>
    <n v="1532"/>
    <n v="106"/>
    <n v="1638"/>
    <n v="93.528693528693523"/>
    <n v="6.4713064713064723"/>
  </r>
  <r>
    <x v="24"/>
    <x v="7"/>
    <n v="62"/>
    <n v="1576"/>
    <n v="1638"/>
    <n v="3.785103785103785"/>
    <n v="96.214896214896214"/>
  </r>
  <r>
    <x v="25"/>
    <x v="11"/>
    <n v="1526"/>
    <n v="112"/>
    <n v="1638"/>
    <n v="93.162393162393158"/>
    <n v="6.8376068376068382"/>
  </r>
  <r>
    <x v="26"/>
    <x v="3"/>
    <n v="232"/>
    <n v="1406"/>
    <n v="1638"/>
    <n v="14.163614163614163"/>
    <n v="85.836385836385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s v="6.- ¿Considero que en mi área de trabajo existe una real actitud de servicio ante las demandas de la sociedad?"/>
    <x v="0"/>
    <n v="161"/>
    <n v="1477"/>
    <n v="1638"/>
    <n v="9.8290598290598297"/>
    <n v="90.17094017094017"/>
    <s v="positiva"/>
    <n v="90.17094017094017"/>
  </r>
  <r>
    <s v="7.- ¿El equipo y material asignado se utiliza con plena conciencia de ahorro, austeridad y de forma amigable con el medio ambiente?"/>
    <x v="1"/>
    <n v="186"/>
    <n v="1452"/>
    <n v="1638"/>
    <n v="11.355311355311356"/>
    <n v="88.644688644688642"/>
    <s v="positiva"/>
    <n v="88.644688644688642"/>
  </r>
  <r>
    <s v="8.- ¿He sido víctima de discriminación debido a mi género, preferencias personales u otros aspectos?"/>
    <x v="2"/>
    <n v="1468"/>
    <n v="170"/>
    <n v="1638"/>
    <n v="89.62148962148963"/>
    <n v="10.378510378510379"/>
    <s v="negativa"/>
    <n v="89.62148962148963"/>
  </r>
  <r>
    <s v="9.- ¿He sido víctima de acoso u hostigamiento sexual?"/>
    <x v="3"/>
    <n v="1590"/>
    <n v="48"/>
    <n v="1638"/>
    <n v="97.069597069597066"/>
    <n v="2.9304029304029302"/>
    <s v="negativa"/>
    <n v="97.069597069597066"/>
  </r>
  <r>
    <s v="10.- ¿En el trato diario se respetan mis derechos como persona y servidor público/servidora pública?"/>
    <x v="4"/>
    <n v="135"/>
    <n v="1503"/>
    <n v="1638"/>
    <n v="8.2417582417582409"/>
    <n v="91.758241758241752"/>
    <s v="positiva"/>
    <n v="91.758241758241752"/>
  </r>
  <r>
    <s v="11.- ¿Los recursos públicos, equipo de trabajo y vehículos asignado se usan para actos indebidos e injustificados durante la jornada laboral?"/>
    <x v="5"/>
    <n v="1394"/>
    <n v="244"/>
    <n v="1638"/>
    <n v="85.1037851037851"/>
    <n v="14.896214896214897"/>
    <s v="negativa"/>
    <n v="85.1037851037851"/>
  </r>
  <r>
    <s v="12.- ¿Se respeta a las compañeros y compañeros de trabajo, sin que se les presione para entablar alguna relación de tipo sexual fuera del trabajo?"/>
    <x v="3"/>
    <n v="201"/>
    <n v="1437"/>
    <n v="1638"/>
    <n v="12.27106227106227"/>
    <n v="87.728937728937723"/>
    <s v="positiva"/>
    <n v="87.728937728937723"/>
  </r>
  <r>
    <s v="13.- ¿Considero que mi opinión y aportaciones para mejorar el servicio carecen de importancia y son ignoradas?"/>
    <x v="6"/>
    <n v="1302"/>
    <n v="336"/>
    <n v="1638"/>
    <n v="79.487179487179489"/>
    <n v="20.512820512820511"/>
    <s v="negativa"/>
    <n v="79.487179487179489"/>
  </r>
  <r>
    <s v="14.- ¿En mi actuación como servidora pública/servidor público observo lo estipulado en el Código de Ética, Reglas de Integridad y Código de Conducta?"/>
    <x v="7"/>
    <n v="131"/>
    <n v="1507"/>
    <n v="1638"/>
    <n v="7.9975579975579967"/>
    <n v="92.002442002441995"/>
    <s v="positiva"/>
    <n v="92.002442002441995"/>
  </r>
  <r>
    <s v="15.- ¿Me es indiferente si esta dependencia cumple con la misión, visión y objetivos que persigue?"/>
    <x v="8"/>
    <n v="1559"/>
    <n v="79"/>
    <n v="1638"/>
    <n v="95.177045177045173"/>
    <n v="4.8229548229548236"/>
    <s v="negativa"/>
    <n v="95.177045177045173"/>
  </r>
  <r>
    <s v="16.- ¿Se respetan las diferencias de condición social y económica entre los colaboradores?"/>
    <x v="9"/>
    <n v="134"/>
    <n v="1504"/>
    <n v="1638"/>
    <n v="8.1807081807081801"/>
    <n v="91.81929181929182"/>
    <s v="positiva"/>
    <n v="91.81929181929182"/>
  </r>
  <r>
    <s v="17.- ¿Se promueve la participación de la sociedad en las decisiones y asuntos públicos?"/>
    <x v="10"/>
    <n v="537"/>
    <n v="1101"/>
    <n v="1638"/>
    <n v="32.783882783882781"/>
    <n v="67.216117216117226"/>
    <s v="positiva"/>
    <n v="67.216117216117226"/>
  </r>
  <r>
    <s v="18.- ¿Considero que el personal de mi área involucra sus intereses personales o de otra índole en el desempeño de sus funciones?"/>
    <x v="0"/>
    <n v="1398"/>
    <n v="240"/>
    <n v="1638"/>
    <n v="85.347985347985343"/>
    <n v="14.652014652014653"/>
    <s v="negativa"/>
    <n v="85.347985347985343"/>
  </r>
  <r>
    <s v="19.- ¿Considero que existe intolerancia con las preferencias sexuales de las personas?"/>
    <x v="9"/>
    <n v="1548"/>
    <n v="90"/>
    <n v="1638"/>
    <n v="94.505494505494497"/>
    <n v="5.4945054945054945"/>
    <s v="negativa"/>
    <n v="94.505494505494497"/>
  </r>
  <r>
    <s v="20.- ¿Me comprometo a lograr cada vez mejores resultados en mi área?"/>
    <x v="5"/>
    <n v="6"/>
    <n v="1632"/>
    <n v="1638"/>
    <n v="0.36630036630036628"/>
    <n v="99.633699633699635"/>
    <s v="positiva"/>
    <n v="99.633699633699635"/>
  </r>
  <r>
    <s v="21.- ¿El personal que aquí labora actúa en desapego a los principios y valores del servicio público?"/>
    <x v="7"/>
    <n v="1335"/>
    <n v="303"/>
    <n v="1638"/>
    <n v="81.501831501831504"/>
    <n v="18.4981684981685"/>
    <s v="negativa"/>
    <n v="81.501831501831504"/>
  </r>
  <r>
    <s v="22.- ¿Los jefes y jefas alientan al personal a su cargo para que trabajen de forma colaborativa, integrando al equipo de trabajo?"/>
    <x v="8"/>
    <n v="269"/>
    <n v="1369"/>
    <n v="1638"/>
    <n v="16.422466422466421"/>
    <n v="83.577533577533586"/>
    <s v="positiva"/>
    <n v="83.577533577533586"/>
  </r>
  <r>
    <s v="23.- ¿Considero que falta promoción para una actitud de preservación ecológica y de conservación de la cultura?"/>
    <x v="1"/>
    <n v="646"/>
    <n v="992"/>
    <n v="1638"/>
    <n v="39.43833943833944"/>
    <n v="60.56166056166056"/>
    <s v="negativa"/>
    <n v="39.43833943833944"/>
  </r>
  <r>
    <s v="24.- ¿El lenguaje que utilizan mi jefa/jefe y compañeros/compañeras para dirigirse a los demás es ofensivo y grosero?"/>
    <x v="4"/>
    <n v="1532"/>
    <n v="106"/>
    <n v="1638"/>
    <n v="93.528693528693523"/>
    <n v="6.4713064713064723"/>
    <s v="negativa"/>
    <n v="93.528693528693523"/>
  </r>
  <r>
    <s v="25.- ¿Considero que con mi actuar fomento los principios y valores del servicio público y me agrada ser promotor de ellos?"/>
    <x v="6"/>
    <n v="62"/>
    <n v="1576"/>
    <n v="1638"/>
    <n v="3.785103785103785"/>
    <n v="96.214896214896214"/>
    <s v="positiva"/>
    <n v="96.214896214896214"/>
  </r>
  <r>
    <s v="26.- ¿Cuándo se solicita información se obstaculiza su atención y se resguarda indebidamente?"/>
    <x v="10"/>
    <n v="1526"/>
    <n v="112"/>
    <n v="1638"/>
    <n v="93.162393162393158"/>
    <n v="6.8376068376068382"/>
    <s v="negativa"/>
    <n v="93.162393162393158"/>
  </r>
  <r>
    <s v="27.- ¿En esta dependencia se promueve el respeto a los Derechos Humanos y se difunde información al respecto?"/>
    <x v="2"/>
    <n v="232"/>
    <n v="1406"/>
    <n v="1638"/>
    <n v="14.163614163614163"/>
    <n v="85.83638583638583"/>
    <s v="positiva"/>
    <n v="85.8363858363858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">
  <r>
    <x v="0"/>
    <n v="178.75457875457874"/>
    <n v="89.377289377289372"/>
    <n v="10.622710622710628"/>
    <n v="100"/>
  </r>
  <r>
    <x v="1"/>
    <n v="128.08302808302807"/>
    <n v="64.041514041514034"/>
    <n v="35.958485958485966"/>
    <n v="100"/>
  </r>
  <r>
    <x v="2"/>
    <n v="184.79853479853477"/>
    <n v="92.399267399267387"/>
    <n v="7.6007326007326128"/>
    <n v="100"/>
  </r>
  <r>
    <x v="3"/>
    <n v="186.32478632478632"/>
    <n v="93.162393162393158"/>
    <n v="6.8376068376068417"/>
    <n v="100"/>
  </r>
  <r>
    <x v="4"/>
    <n v="173.5042735042735"/>
    <n v="86.752136752136749"/>
    <n v="13.247863247863251"/>
    <n v="100"/>
  </r>
  <r>
    <x v="5"/>
    <n v="175.51892551892553"/>
    <n v="87.759462759462764"/>
    <n v="12.240537240537236"/>
    <n v="100"/>
  </r>
  <r>
    <x v="6"/>
    <n v="175.70207570207572"/>
    <n v="87.851037851037859"/>
    <n v="12.148962148962141"/>
    <n v="100"/>
  </r>
  <r>
    <x v="7"/>
    <n v="184.73748473748475"/>
    <n v="92.368742368742375"/>
    <n v="7.6312576312576255"/>
    <n v="100"/>
  </r>
  <r>
    <x v="8"/>
    <n v="185.28693528693526"/>
    <n v="92.643467643467631"/>
    <n v="7.3565323565323695"/>
    <n v="100"/>
  </r>
  <r>
    <x v="9"/>
    <n v="175.45787545787545"/>
    <n v="87.728937728937723"/>
    <n v="12.271062271062277"/>
    <n v="100"/>
  </r>
  <r>
    <x v="10"/>
    <n v="160.37851037851038"/>
    <n v="80.189255189255192"/>
    <n v="19.810744810744808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L12:M24" firstHeaderRow="1" firstDataRow="1" firstDataCol="1"/>
  <pivotFields count="9">
    <pivotField showAll="0"/>
    <pivotField axis="axisRow" showAll="0">
      <items count="12">
        <item x="8"/>
        <item x="1"/>
        <item x="3"/>
        <item x="9"/>
        <item x="7"/>
        <item x="0"/>
        <item x="6"/>
        <item x="5"/>
        <item x="4"/>
        <item x="2"/>
        <item x="10"/>
        <item t="default"/>
      </items>
    </pivotField>
    <pivotField showAll="0"/>
    <pivotField showAll="0"/>
    <pivotField showAll="0"/>
    <pivotField numFmtId="1" showAll="0"/>
    <pivotField numFmtId="1" showAll="0"/>
    <pivotField showAll="0"/>
    <pivotField dataField="1" numFmtId="164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de Valor posit" fld="8" baseField="0" baseItem="0" numFmtId="1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0" dataOnRows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8">
  <location ref="K11:L13" firstHeaderRow="1" firstDataRow="1" firstDataCol="1" rowPageCount="1" colPageCount="1"/>
  <pivotFields count="7">
    <pivotField axis="axisPage" showAll="0">
      <items count="28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dataField="1" numFmtId="1" showAll="0"/>
    <pivotField dataField="1" numFmtId="1" showAll="0"/>
  </pivotFields>
  <rowFields count="1">
    <field x="-2"/>
  </rowFields>
  <rowItems count="2">
    <i>
      <x/>
    </i>
    <i i="1">
      <x v="1"/>
    </i>
  </rowItems>
  <colItems count="1">
    <i/>
  </colItems>
  <pageFields count="1">
    <pageField fld="0" item="0" hier="-1"/>
  </pageFields>
  <dataFields count="2">
    <dataField name="NO" fld="5" baseField="0" baseItem="0"/>
    <dataField name="SI" fld="6" baseField="0" baseItem="0"/>
  </dataFields>
  <formats count="4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-2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7">
  <location ref="A5:C17" firstHeaderRow="0" firstDataRow="1" firstDataCol="1"/>
  <pivotFields count="5">
    <pivotField axis="axisRow" showAll="0" sortType="descending">
      <items count="12"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dataField="1" numFmtId="1" showAll="0"/>
    <pivotField dataField="1" numFmtId="1" showAll="0"/>
    <pivotField numFmtI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Positivo " fld="2" baseField="0" baseItem="0"/>
    <dataField name="Negativo " fld="3" baseField="0" baseItem="0"/>
  </dataFields>
  <formats count="13">
    <format dxfId="12">
      <pivotArea outline="0" collapsedLevelsAreSubtotals="1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eguntas" sourceName="Preguntas">
  <pivotTables>
    <pivotTable tabId="6" name="Tabla dinámica4"/>
  </pivotTables>
  <data>
    <tabular pivotCacheId="2">
      <items count="27">
        <i x="0" s="1"/>
        <i x="9"/>
        <i x="10"/>
        <i x="11"/>
        <i x="12"/>
        <i x="13"/>
        <i x="14"/>
        <i x="15"/>
        <i x="16"/>
        <i x="17"/>
        <i x="18"/>
        <i x="1"/>
        <i x="19"/>
        <i x="20"/>
        <i x="21"/>
        <i x="22"/>
        <i x="23"/>
        <i x="24"/>
        <i x="25"/>
        <i x="26"/>
        <i x="2"/>
        <i x="3"/>
        <i x="4"/>
        <i x="5"/>
        <i x="6"/>
        <i x="7"/>
        <i x="8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eguntas" cache="SegmentaciónDeDatos_Preguntas" caption="Preguntas" style="SlicerStyleLight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0"/>
  <sheetViews>
    <sheetView topLeftCell="B8" workbookViewId="0">
      <selection activeCell="B9" sqref="B9:B30"/>
    </sheetView>
  </sheetViews>
  <sheetFormatPr baseColWidth="10" defaultRowHeight="15" x14ac:dyDescent="0.25"/>
  <cols>
    <col min="2" max="2" width="92.28515625" bestFit="1" customWidth="1"/>
    <col min="3" max="3" width="30.5703125" bestFit="1" customWidth="1"/>
    <col min="4" max="9" width="11.42578125" customWidth="1"/>
  </cols>
  <sheetData>
    <row r="3" spans="2:15" x14ac:dyDescent="0.25">
      <c r="B3" t="s">
        <v>12</v>
      </c>
      <c r="C3" t="s">
        <v>13</v>
      </c>
      <c r="D3" t="s">
        <v>20</v>
      </c>
      <c r="E3" t="s">
        <v>19</v>
      </c>
      <c r="F3" t="s">
        <v>16</v>
      </c>
      <c r="G3" t="s">
        <v>22</v>
      </c>
      <c r="H3" t="s">
        <v>23</v>
      </c>
      <c r="I3" t="s">
        <v>21</v>
      </c>
      <c r="J3" t="s">
        <v>52</v>
      </c>
    </row>
    <row r="4" spans="2:15" x14ac:dyDescent="0.25">
      <c r="B4" t="s">
        <v>17</v>
      </c>
      <c r="C4" t="s">
        <v>0</v>
      </c>
      <c r="D4">
        <v>195</v>
      </c>
      <c r="E4">
        <v>1443</v>
      </c>
      <c r="F4">
        <f>D4+E4</f>
        <v>1638</v>
      </c>
      <c r="G4" s="1">
        <f>(D4/F4)*100</f>
        <v>11.904761904761903</v>
      </c>
      <c r="H4" s="1">
        <f>(E4/F4)*100</f>
        <v>88.095238095238088</v>
      </c>
      <c r="I4" s="1">
        <f>G4+H4</f>
        <v>99.999999999999986</v>
      </c>
    </row>
    <row r="5" spans="2:15" x14ac:dyDescent="0.25">
      <c r="B5" t="s">
        <v>24</v>
      </c>
      <c r="C5" t="s">
        <v>0</v>
      </c>
      <c r="D5">
        <v>197</v>
      </c>
      <c r="E5">
        <v>1441</v>
      </c>
      <c r="F5">
        <f t="shared" ref="F5:F30" si="0">D5+E5</f>
        <v>1638</v>
      </c>
      <c r="G5" s="1">
        <f t="shared" ref="G5:G30" si="1">(D5/F5)*100</f>
        <v>12.026862026862027</v>
      </c>
      <c r="H5" s="1">
        <f t="shared" ref="H5:H30" si="2">(E5/F5)*100</f>
        <v>87.973137973137966</v>
      </c>
      <c r="I5" s="1">
        <f t="shared" ref="I5:I30" si="3">G5+H5</f>
        <v>100</v>
      </c>
    </row>
    <row r="6" spans="2:15" x14ac:dyDescent="0.25">
      <c r="B6" t="s">
        <v>25</v>
      </c>
      <c r="C6" t="s">
        <v>0</v>
      </c>
      <c r="D6">
        <v>316</v>
      </c>
      <c r="E6">
        <v>1322</v>
      </c>
      <c r="F6">
        <f t="shared" si="0"/>
        <v>1638</v>
      </c>
      <c r="G6" s="1">
        <f t="shared" si="1"/>
        <v>19.291819291819294</v>
      </c>
      <c r="H6" s="1">
        <f t="shared" si="2"/>
        <v>80.708180708180706</v>
      </c>
      <c r="I6" s="1">
        <f t="shared" si="3"/>
        <v>100</v>
      </c>
    </row>
    <row r="7" spans="2:15" x14ac:dyDescent="0.25">
      <c r="B7" t="s">
        <v>26</v>
      </c>
      <c r="C7" t="s">
        <v>0</v>
      </c>
      <c r="D7">
        <v>783</v>
      </c>
      <c r="E7">
        <v>855</v>
      </c>
      <c r="F7">
        <f t="shared" si="0"/>
        <v>1638</v>
      </c>
      <c r="G7" s="1">
        <f t="shared" si="1"/>
        <v>47.802197802197803</v>
      </c>
      <c r="H7" s="1">
        <f t="shared" si="2"/>
        <v>52.197802197802204</v>
      </c>
      <c r="I7" s="1">
        <f t="shared" si="3"/>
        <v>100</v>
      </c>
    </row>
    <row r="8" spans="2:15" x14ac:dyDescent="0.25">
      <c r="B8" t="s">
        <v>29</v>
      </c>
      <c r="C8" t="s">
        <v>0</v>
      </c>
      <c r="D8">
        <v>42</v>
      </c>
      <c r="E8">
        <v>1596</v>
      </c>
      <c r="F8">
        <f t="shared" si="0"/>
        <v>1638</v>
      </c>
      <c r="G8" s="1">
        <f t="shared" si="1"/>
        <v>2.5641025641025639</v>
      </c>
      <c r="H8" s="1">
        <f t="shared" si="2"/>
        <v>97.435897435897431</v>
      </c>
      <c r="I8" s="1">
        <f t="shared" si="3"/>
        <v>100</v>
      </c>
    </row>
    <row r="9" spans="2:15" x14ac:dyDescent="0.25">
      <c r="B9" t="s">
        <v>27</v>
      </c>
      <c r="C9" t="s">
        <v>1</v>
      </c>
      <c r="D9">
        <v>161</v>
      </c>
      <c r="E9">
        <v>1477</v>
      </c>
      <c r="F9">
        <f t="shared" si="0"/>
        <v>1638</v>
      </c>
      <c r="G9" s="1">
        <f t="shared" si="1"/>
        <v>9.8290598290598297</v>
      </c>
      <c r="H9" s="1">
        <f t="shared" si="2"/>
        <v>90.17094017094017</v>
      </c>
      <c r="I9" s="1">
        <f t="shared" si="3"/>
        <v>100</v>
      </c>
    </row>
    <row r="10" spans="2:15" x14ac:dyDescent="0.25">
      <c r="B10" t="s">
        <v>28</v>
      </c>
      <c r="C10" t="s">
        <v>2</v>
      </c>
      <c r="D10">
        <v>186</v>
      </c>
      <c r="E10">
        <v>1452</v>
      </c>
      <c r="F10">
        <f t="shared" si="0"/>
        <v>1638</v>
      </c>
      <c r="G10" s="1">
        <f t="shared" si="1"/>
        <v>11.355311355311356</v>
      </c>
      <c r="H10" s="1">
        <f t="shared" si="2"/>
        <v>88.644688644688642</v>
      </c>
      <c r="I10" s="1">
        <f t="shared" si="3"/>
        <v>100</v>
      </c>
      <c r="M10" t="s">
        <v>55</v>
      </c>
      <c r="N10" t="s">
        <v>57</v>
      </c>
      <c r="O10" t="s">
        <v>56</v>
      </c>
    </row>
    <row r="11" spans="2:15" x14ac:dyDescent="0.25">
      <c r="B11" t="s">
        <v>30</v>
      </c>
      <c r="C11" t="s">
        <v>3</v>
      </c>
      <c r="D11">
        <v>1468</v>
      </c>
      <c r="E11">
        <v>170</v>
      </c>
      <c r="F11">
        <f t="shared" si="0"/>
        <v>1638</v>
      </c>
      <c r="G11" s="1">
        <f t="shared" si="1"/>
        <v>89.62148962148963</v>
      </c>
      <c r="H11" s="1">
        <f t="shared" si="2"/>
        <v>10.378510378510379</v>
      </c>
      <c r="I11" s="1">
        <f t="shared" si="3"/>
        <v>100.00000000000001</v>
      </c>
      <c r="J11" t="s">
        <v>53</v>
      </c>
      <c r="M11" t="s">
        <v>3</v>
      </c>
      <c r="O11">
        <v>1</v>
      </c>
    </row>
    <row r="12" spans="2:15" x14ac:dyDescent="0.25">
      <c r="B12" t="s">
        <v>31</v>
      </c>
      <c r="C12" t="s">
        <v>4</v>
      </c>
      <c r="D12">
        <v>1590</v>
      </c>
      <c r="E12">
        <v>48</v>
      </c>
      <c r="F12">
        <f t="shared" si="0"/>
        <v>1638</v>
      </c>
      <c r="G12" s="1">
        <f t="shared" si="1"/>
        <v>97.069597069597066</v>
      </c>
      <c r="H12" s="1">
        <f t="shared" si="2"/>
        <v>2.9304029304029302</v>
      </c>
      <c r="I12" s="1">
        <f t="shared" si="3"/>
        <v>100</v>
      </c>
      <c r="J12" t="s">
        <v>53</v>
      </c>
      <c r="M12" t="s">
        <v>4</v>
      </c>
      <c r="O12">
        <v>1</v>
      </c>
    </row>
    <row r="13" spans="2:15" x14ac:dyDescent="0.25">
      <c r="B13" t="s">
        <v>32</v>
      </c>
      <c r="C13" t="s">
        <v>5</v>
      </c>
      <c r="D13">
        <v>135</v>
      </c>
      <c r="E13">
        <v>1503</v>
      </c>
      <c r="F13">
        <f t="shared" si="0"/>
        <v>1638</v>
      </c>
      <c r="G13" s="1">
        <f t="shared" si="1"/>
        <v>8.2417582417582409</v>
      </c>
      <c r="H13" s="1">
        <f t="shared" si="2"/>
        <v>91.758241758241752</v>
      </c>
      <c r="I13" s="1">
        <f t="shared" si="3"/>
        <v>100</v>
      </c>
      <c r="J13" t="s">
        <v>54</v>
      </c>
      <c r="M13" t="s">
        <v>5</v>
      </c>
      <c r="N13">
        <v>1</v>
      </c>
    </row>
    <row r="14" spans="2:15" x14ac:dyDescent="0.25">
      <c r="B14" t="s">
        <v>33</v>
      </c>
      <c r="C14" t="s">
        <v>6</v>
      </c>
      <c r="D14">
        <v>1394</v>
      </c>
      <c r="E14">
        <v>244</v>
      </c>
      <c r="F14">
        <f t="shared" si="0"/>
        <v>1638</v>
      </c>
      <c r="G14" s="1">
        <f t="shared" si="1"/>
        <v>85.1037851037851</v>
      </c>
      <c r="H14" s="1">
        <f t="shared" si="2"/>
        <v>14.896214896214897</v>
      </c>
      <c r="I14" s="1">
        <f t="shared" si="3"/>
        <v>100</v>
      </c>
      <c r="J14" t="s">
        <v>53</v>
      </c>
      <c r="M14" t="s">
        <v>6</v>
      </c>
      <c r="O14">
        <v>1</v>
      </c>
    </row>
    <row r="15" spans="2:15" x14ac:dyDescent="0.25">
      <c r="B15" t="s">
        <v>34</v>
      </c>
      <c r="C15" t="s">
        <v>4</v>
      </c>
      <c r="D15">
        <v>201</v>
      </c>
      <c r="E15">
        <v>1437</v>
      </c>
      <c r="F15">
        <f t="shared" si="0"/>
        <v>1638</v>
      </c>
      <c r="G15" s="1">
        <f t="shared" si="1"/>
        <v>12.27106227106227</v>
      </c>
      <c r="H15" s="1">
        <f t="shared" si="2"/>
        <v>87.728937728937723</v>
      </c>
      <c r="I15" s="1">
        <f t="shared" si="3"/>
        <v>100</v>
      </c>
      <c r="J15" t="s">
        <v>54</v>
      </c>
      <c r="M15" t="s">
        <v>4</v>
      </c>
      <c r="N15">
        <v>1</v>
      </c>
    </row>
    <row r="16" spans="2:15" x14ac:dyDescent="0.25">
      <c r="B16" t="s">
        <v>35</v>
      </c>
      <c r="C16" t="s">
        <v>7</v>
      </c>
      <c r="D16">
        <v>1302</v>
      </c>
      <c r="E16">
        <v>336</v>
      </c>
      <c r="F16">
        <f t="shared" si="0"/>
        <v>1638</v>
      </c>
      <c r="G16" s="1">
        <f t="shared" si="1"/>
        <v>79.487179487179489</v>
      </c>
      <c r="H16" s="1">
        <f t="shared" si="2"/>
        <v>20.512820512820511</v>
      </c>
      <c r="I16" s="1">
        <f t="shared" si="3"/>
        <v>100</v>
      </c>
      <c r="J16" t="s">
        <v>53</v>
      </c>
      <c r="M16" t="s">
        <v>7</v>
      </c>
      <c r="O16">
        <v>1</v>
      </c>
    </row>
    <row r="17" spans="2:15" x14ac:dyDescent="0.25">
      <c r="B17" t="s">
        <v>36</v>
      </c>
      <c r="C17" t="s">
        <v>8</v>
      </c>
      <c r="D17">
        <v>131</v>
      </c>
      <c r="E17">
        <v>1507</v>
      </c>
      <c r="F17">
        <f t="shared" si="0"/>
        <v>1638</v>
      </c>
      <c r="G17" s="1">
        <f t="shared" si="1"/>
        <v>7.9975579975579967</v>
      </c>
      <c r="H17" s="1">
        <f t="shared" si="2"/>
        <v>92.002442002441995</v>
      </c>
      <c r="I17" s="1">
        <f t="shared" si="3"/>
        <v>99.999999999999986</v>
      </c>
      <c r="J17" t="s">
        <v>54</v>
      </c>
      <c r="M17" t="s">
        <v>8</v>
      </c>
      <c r="N17">
        <v>1</v>
      </c>
    </row>
    <row r="18" spans="2:15" x14ac:dyDescent="0.25">
      <c r="B18" t="s">
        <v>37</v>
      </c>
      <c r="C18" t="s">
        <v>9</v>
      </c>
      <c r="D18">
        <v>1559</v>
      </c>
      <c r="E18">
        <v>79</v>
      </c>
      <c r="F18">
        <f t="shared" si="0"/>
        <v>1638</v>
      </c>
      <c r="G18" s="1">
        <f t="shared" si="1"/>
        <v>95.177045177045173</v>
      </c>
      <c r="H18" s="1">
        <f t="shared" si="2"/>
        <v>4.8229548229548236</v>
      </c>
      <c r="I18" s="1">
        <f t="shared" si="3"/>
        <v>100</v>
      </c>
      <c r="J18" t="s">
        <v>53</v>
      </c>
      <c r="M18" t="s">
        <v>9</v>
      </c>
      <c r="O18">
        <v>1</v>
      </c>
    </row>
    <row r="19" spans="2:15" x14ac:dyDescent="0.25">
      <c r="B19" t="s">
        <v>38</v>
      </c>
      <c r="C19" t="s">
        <v>10</v>
      </c>
      <c r="D19">
        <v>134</v>
      </c>
      <c r="E19">
        <v>1504</v>
      </c>
      <c r="F19">
        <f t="shared" si="0"/>
        <v>1638</v>
      </c>
      <c r="G19" s="1">
        <f t="shared" si="1"/>
        <v>8.1807081807081801</v>
      </c>
      <c r="H19" s="1">
        <f t="shared" si="2"/>
        <v>91.81929181929182</v>
      </c>
      <c r="I19" s="1">
        <f t="shared" si="3"/>
        <v>100</v>
      </c>
      <c r="J19" t="s">
        <v>54</v>
      </c>
      <c r="M19" t="s">
        <v>10</v>
      </c>
      <c r="N19">
        <v>1</v>
      </c>
    </row>
    <row r="20" spans="2:15" x14ac:dyDescent="0.25">
      <c r="B20" t="s">
        <v>39</v>
      </c>
      <c r="C20" t="s">
        <v>11</v>
      </c>
      <c r="D20">
        <v>537</v>
      </c>
      <c r="E20">
        <v>1101</v>
      </c>
      <c r="F20">
        <f t="shared" si="0"/>
        <v>1638</v>
      </c>
      <c r="G20" s="1">
        <f t="shared" si="1"/>
        <v>32.783882783882781</v>
      </c>
      <c r="H20" s="1">
        <f t="shared" si="2"/>
        <v>67.216117216117226</v>
      </c>
      <c r="I20" s="1">
        <f t="shared" si="3"/>
        <v>100</v>
      </c>
      <c r="J20" t="s">
        <v>54</v>
      </c>
      <c r="M20" t="s">
        <v>11</v>
      </c>
      <c r="N20">
        <v>1</v>
      </c>
    </row>
    <row r="21" spans="2:15" x14ac:dyDescent="0.25">
      <c r="B21" t="s">
        <v>40</v>
      </c>
      <c r="C21" t="s">
        <v>1</v>
      </c>
      <c r="D21">
        <v>1398</v>
      </c>
      <c r="E21">
        <v>240</v>
      </c>
      <c r="F21">
        <f t="shared" si="0"/>
        <v>1638</v>
      </c>
      <c r="G21" s="1">
        <f t="shared" si="1"/>
        <v>85.347985347985343</v>
      </c>
      <c r="H21" s="1">
        <f t="shared" si="2"/>
        <v>14.652014652014653</v>
      </c>
      <c r="I21" s="1">
        <f t="shared" si="3"/>
        <v>100</v>
      </c>
      <c r="J21" t="s">
        <v>53</v>
      </c>
      <c r="M21" t="s">
        <v>1</v>
      </c>
      <c r="O21">
        <v>1</v>
      </c>
    </row>
    <row r="22" spans="2:15" x14ac:dyDescent="0.25">
      <c r="B22" t="s">
        <v>41</v>
      </c>
      <c r="C22" t="s">
        <v>10</v>
      </c>
      <c r="D22">
        <v>1548</v>
      </c>
      <c r="E22">
        <v>90</v>
      </c>
      <c r="F22">
        <f t="shared" si="0"/>
        <v>1638</v>
      </c>
      <c r="G22" s="1">
        <f t="shared" si="1"/>
        <v>94.505494505494497</v>
      </c>
      <c r="H22" s="1">
        <f t="shared" si="2"/>
        <v>5.4945054945054945</v>
      </c>
      <c r="I22" s="1">
        <f t="shared" si="3"/>
        <v>99.999999999999986</v>
      </c>
      <c r="J22" t="s">
        <v>53</v>
      </c>
      <c r="M22" t="s">
        <v>10</v>
      </c>
      <c r="O22">
        <v>1</v>
      </c>
    </row>
    <row r="23" spans="2:15" x14ac:dyDescent="0.25">
      <c r="B23" t="s">
        <v>42</v>
      </c>
      <c r="C23" t="s">
        <v>6</v>
      </c>
      <c r="D23">
        <v>6</v>
      </c>
      <c r="E23">
        <v>1632</v>
      </c>
      <c r="F23">
        <f t="shared" si="0"/>
        <v>1638</v>
      </c>
      <c r="G23" s="1">
        <f t="shared" si="1"/>
        <v>0.36630036630036628</v>
      </c>
      <c r="H23" s="1">
        <f t="shared" si="2"/>
        <v>99.633699633699635</v>
      </c>
      <c r="I23" s="1">
        <f t="shared" si="3"/>
        <v>100</v>
      </c>
      <c r="J23" t="s">
        <v>54</v>
      </c>
      <c r="M23" t="s">
        <v>6</v>
      </c>
      <c r="N23">
        <v>1</v>
      </c>
    </row>
    <row r="24" spans="2:15" x14ac:dyDescent="0.25">
      <c r="B24" t="s">
        <v>43</v>
      </c>
      <c r="C24" t="s">
        <v>8</v>
      </c>
      <c r="D24">
        <v>1335</v>
      </c>
      <c r="E24">
        <v>303</v>
      </c>
      <c r="F24">
        <f t="shared" si="0"/>
        <v>1638</v>
      </c>
      <c r="G24" s="1">
        <f t="shared" si="1"/>
        <v>81.501831501831504</v>
      </c>
      <c r="H24" s="1">
        <f t="shared" si="2"/>
        <v>18.4981684981685</v>
      </c>
      <c r="I24" s="1">
        <f t="shared" si="3"/>
        <v>100</v>
      </c>
      <c r="J24" t="s">
        <v>53</v>
      </c>
      <c r="M24" t="s">
        <v>8</v>
      </c>
      <c r="O24">
        <v>1</v>
      </c>
    </row>
    <row r="25" spans="2:15" x14ac:dyDescent="0.25">
      <c r="B25" t="s">
        <v>44</v>
      </c>
      <c r="C25" t="s">
        <v>9</v>
      </c>
      <c r="D25">
        <v>269</v>
      </c>
      <c r="E25">
        <v>1369</v>
      </c>
      <c r="F25">
        <f t="shared" si="0"/>
        <v>1638</v>
      </c>
      <c r="G25" s="1">
        <f t="shared" si="1"/>
        <v>16.422466422466421</v>
      </c>
      <c r="H25" s="1">
        <f t="shared" si="2"/>
        <v>83.577533577533586</v>
      </c>
      <c r="I25" s="1">
        <f t="shared" si="3"/>
        <v>100</v>
      </c>
      <c r="J25" t="s">
        <v>54</v>
      </c>
      <c r="M25" t="s">
        <v>9</v>
      </c>
      <c r="N25">
        <v>1</v>
      </c>
    </row>
    <row r="26" spans="2:15" x14ac:dyDescent="0.25">
      <c r="B26" t="s">
        <v>45</v>
      </c>
      <c r="C26" t="s">
        <v>2</v>
      </c>
      <c r="D26">
        <v>646</v>
      </c>
      <c r="E26">
        <v>992</v>
      </c>
      <c r="F26">
        <f t="shared" si="0"/>
        <v>1638</v>
      </c>
      <c r="G26" s="1">
        <f t="shared" si="1"/>
        <v>39.43833943833944</v>
      </c>
      <c r="H26" s="1">
        <f t="shared" si="2"/>
        <v>60.56166056166056</v>
      </c>
      <c r="I26" s="1">
        <f t="shared" si="3"/>
        <v>100</v>
      </c>
      <c r="J26" t="s">
        <v>53</v>
      </c>
      <c r="M26" t="s">
        <v>2</v>
      </c>
      <c r="O26">
        <v>1</v>
      </c>
    </row>
    <row r="27" spans="2:15" x14ac:dyDescent="0.25">
      <c r="B27" t="s">
        <v>46</v>
      </c>
      <c r="C27" t="s">
        <v>5</v>
      </c>
      <c r="D27">
        <v>1532</v>
      </c>
      <c r="E27">
        <v>106</v>
      </c>
      <c r="F27">
        <f t="shared" si="0"/>
        <v>1638</v>
      </c>
      <c r="G27" s="1">
        <f t="shared" si="1"/>
        <v>93.528693528693523</v>
      </c>
      <c r="H27" s="1">
        <f t="shared" si="2"/>
        <v>6.4713064713064723</v>
      </c>
      <c r="I27" s="1">
        <f t="shared" si="3"/>
        <v>100</v>
      </c>
      <c r="J27" t="s">
        <v>53</v>
      </c>
      <c r="M27" t="s">
        <v>5</v>
      </c>
      <c r="O27">
        <v>1</v>
      </c>
    </row>
    <row r="28" spans="2:15" x14ac:dyDescent="0.25">
      <c r="B28" t="s">
        <v>47</v>
      </c>
      <c r="C28" t="s">
        <v>7</v>
      </c>
      <c r="D28">
        <v>62</v>
      </c>
      <c r="E28">
        <v>1576</v>
      </c>
      <c r="F28">
        <f t="shared" si="0"/>
        <v>1638</v>
      </c>
      <c r="G28" s="1">
        <f t="shared" si="1"/>
        <v>3.785103785103785</v>
      </c>
      <c r="H28" s="1">
        <f t="shared" si="2"/>
        <v>96.214896214896214</v>
      </c>
      <c r="I28" s="1">
        <f t="shared" si="3"/>
        <v>100</v>
      </c>
      <c r="J28" t="s">
        <v>53</v>
      </c>
      <c r="M28" t="s">
        <v>7</v>
      </c>
      <c r="O28">
        <v>1</v>
      </c>
    </row>
    <row r="29" spans="2:15" x14ac:dyDescent="0.25">
      <c r="B29" t="s">
        <v>48</v>
      </c>
      <c r="C29" t="s">
        <v>11</v>
      </c>
      <c r="D29">
        <v>1526</v>
      </c>
      <c r="E29">
        <v>112</v>
      </c>
      <c r="F29">
        <f t="shared" si="0"/>
        <v>1638</v>
      </c>
      <c r="G29" s="1">
        <f t="shared" si="1"/>
        <v>93.162393162393158</v>
      </c>
      <c r="H29" s="1">
        <f t="shared" si="2"/>
        <v>6.8376068376068382</v>
      </c>
      <c r="I29" s="1">
        <f t="shared" si="3"/>
        <v>100</v>
      </c>
      <c r="J29" t="s">
        <v>53</v>
      </c>
      <c r="M29" t="s">
        <v>11</v>
      </c>
      <c r="O29">
        <v>1</v>
      </c>
    </row>
    <row r="30" spans="2:15" x14ac:dyDescent="0.25">
      <c r="B30" t="s">
        <v>49</v>
      </c>
      <c r="C30" t="s">
        <v>3</v>
      </c>
      <c r="D30">
        <v>232</v>
      </c>
      <c r="E30">
        <v>1406</v>
      </c>
      <c r="F30">
        <f t="shared" si="0"/>
        <v>1638</v>
      </c>
      <c r="G30" s="1">
        <f t="shared" si="1"/>
        <v>14.163614163614163</v>
      </c>
      <c r="H30" s="1">
        <f t="shared" si="2"/>
        <v>85.83638583638583</v>
      </c>
      <c r="I30" s="1">
        <f t="shared" si="3"/>
        <v>100</v>
      </c>
      <c r="J30" t="s">
        <v>54</v>
      </c>
      <c r="M30" t="s">
        <v>3</v>
      </c>
      <c r="N3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T24"/>
  <sheetViews>
    <sheetView topLeftCell="A2" workbookViewId="0">
      <selection activeCell="I14" sqref="I14:I23"/>
    </sheetView>
  </sheetViews>
  <sheetFormatPr baseColWidth="10" defaultRowHeight="15" x14ac:dyDescent="0.25"/>
  <cols>
    <col min="1" max="1" width="32.28515625" customWidth="1"/>
    <col min="2" max="2" width="14.7109375" customWidth="1"/>
    <col min="12" max="12" width="30.5703125" bestFit="1" customWidth="1"/>
    <col min="13" max="13" width="18.7109375" bestFit="1" customWidth="1"/>
  </cols>
  <sheetData>
    <row r="2" spans="1:20" x14ac:dyDescent="0.25">
      <c r="A2" t="s">
        <v>58</v>
      </c>
      <c r="B2" t="s">
        <v>13</v>
      </c>
      <c r="C2" t="s">
        <v>20</v>
      </c>
      <c r="D2" t="s">
        <v>19</v>
      </c>
      <c r="E2" t="s">
        <v>16</v>
      </c>
      <c r="F2" t="s">
        <v>22</v>
      </c>
      <c r="G2" t="s">
        <v>23</v>
      </c>
      <c r="H2" t="s">
        <v>52</v>
      </c>
      <c r="I2" t="s">
        <v>61</v>
      </c>
      <c r="N2" t="s">
        <v>59</v>
      </c>
      <c r="O2" t="s">
        <v>60</v>
      </c>
    </row>
    <row r="3" spans="1:20" hidden="1" x14ac:dyDescent="0.25">
      <c r="A3" t="s">
        <v>27</v>
      </c>
      <c r="B3" t="s">
        <v>1</v>
      </c>
      <c r="C3">
        <v>161</v>
      </c>
      <c r="D3">
        <v>1477</v>
      </c>
      <c r="E3">
        <f t="shared" ref="E3:E24" si="0">C3+D3</f>
        <v>1638</v>
      </c>
      <c r="F3" s="1">
        <f t="shared" ref="F3:F24" si="1">(C3/E3)*100</f>
        <v>9.8290598290598297</v>
      </c>
      <c r="G3" s="1">
        <f t="shared" ref="G3:G24" si="2">(D3/E3)*100</f>
        <v>90.17094017094017</v>
      </c>
      <c r="H3" t="s">
        <v>54</v>
      </c>
      <c r="I3" s="8">
        <f>IF(H3="negativa",F3,G3)</f>
        <v>90.17094017094017</v>
      </c>
      <c r="M3" t="s">
        <v>9</v>
      </c>
      <c r="N3">
        <v>84</v>
      </c>
      <c r="O3">
        <v>5</v>
      </c>
    </row>
    <row r="4" spans="1:20" hidden="1" x14ac:dyDescent="0.25">
      <c r="A4" t="s">
        <v>28</v>
      </c>
      <c r="B4" t="s">
        <v>2</v>
      </c>
      <c r="C4">
        <v>186</v>
      </c>
      <c r="D4">
        <v>1452</v>
      </c>
      <c r="E4">
        <f t="shared" si="0"/>
        <v>1638</v>
      </c>
      <c r="F4" s="1">
        <f t="shared" si="1"/>
        <v>11.355311355311356</v>
      </c>
      <c r="G4" s="1">
        <f t="shared" si="2"/>
        <v>88.644688644688642</v>
      </c>
      <c r="H4" t="s">
        <v>54</v>
      </c>
      <c r="I4" s="8">
        <f t="shared" ref="I4:I24" si="3">IF(H4="negativa",F4,G4)</f>
        <v>88.644688644688642</v>
      </c>
      <c r="N4">
        <v>95</v>
      </c>
      <c r="O4">
        <v>16</v>
      </c>
    </row>
    <row r="5" spans="1:20" hidden="1" x14ac:dyDescent="0.25">
      <c r="A5" t="s">
        <v>30</v>
      </c>
      <c r="B5" t="s">
        <v>3</v>
      </c>
      <c r="C5">
        <v>1468</v>
      </c>
      <c r="D5">
        <v>170</v>
      </c>
      <c r="E5">
        <f t="shared" si="0"/>
        <v>1638</v>
      </c>
      <c r="F5" s="1">
        <f t="shared" si="1"/>
        <v>89.62148962148963</v>
      </c>
      <c r="G5" s="1">
        <f t="shared" si="2"/>
        <v>10.378510378510379</v>
      </c>
      <c r="H5" t="s">
        <v>53</v>
      </c>
      <c r="I5" s="8">
        <f t="shared" si="3"/>
        <v>89.62148962148963</v>
      </c>
      <c r="N5">
        <f>N3+N4</f>
        <v>179</v>
      </c>
      <c r="O5">
        <f>O3+O4</f>
        <v>21</v>
      </c>
    </row>
    <row r="6" spans="1:20" hidden="1" x14ac:dyDescent="0.25">
      <c r="A6" t="s">
        <v>31</v>
      </c>
      <c r="B6" t="s">
        <v>4</v>
      </c>
      <c r="C6">
        <v>1590</v>
      </c>
      <c r="D6">
        <v>48</v>
      </c>
      <c r="E6">
        <f t="shared" si="0"/>
        <v>1638</v>
      </c>
      <c r="F6" s="1">
        <f t="shared" si="1"/>
        <v>97.069597069597066</v>
      </c>
      <c r="G6" s="1">
        <f t="shared" si="2"/>
        <v>2.9304029304029302</v>
      </c>
      <c r="H6" t="s">
        <v>53</v>
      </c>
      <c r="I6" s="8">
        <f t="shared" si="3"/>
        <v>97.069597069597066</v>
      </c>
      <c r="N6">
        <f>(N5/200)*100</f>
        <v>89.5</v>
      </c>
      <c r="O6">
        <f>(O5/200)*100</f>
        <v>10.5</v>
      </c>
    </row>
    <row r="7" spans="1:20" hidden="1" x14ac:dyDescent="0.25">
      <c r="A7" t="s">
        <v>32</v>
      </c>
      <c r="B7" t="s">
        <v>5</v>
      </c>
      <c r="C7">
        <v>135</v>
      </c>
      <c r="D7">
        <v>1503</v>
      </c>
      <c r="E7">
        <f t="shared" si="0"/>
        <v>1638</v>
      </c>
      <c r="F7" s="1">
        <f t="shared" si="1"/>
        <v>8.2417582417582409</v>
      </c>
      <c r="G7" s="1">
        <f t="shared" si="2"/>
        <v>91.758241758241752</v>
      </c>
      <c r="H7" t="s">
        <v>54</v>
      </c>
      <c r="I7" s="8">
        <f t="shared" si="3"/>
        <v>91.758241758241752</v>
      </c>
    </row>
    <row r="8" spans="1:20" hidden="1" x14ac:dyDescent="0.25">
      <c r="A8" t="s">
        <v>33</v>
      </c>
      <c r="B8" t="s">
        <v>6</v>
      </c>
      <c r="C8">
        <v>1394</v>
      </c>
      <c r="D8">
        <v>244</v>
      </c>
      <c r="E8">
        <f t="shared" si="0"/>
        <v>1638</v>
      </c>
      <c r="F8" s="1">
        <f t="shared" si="1"/>
        <v>85.1037851037851</v>
      </c>
      <c r="G8" s="1">
        <f t="shared" si="2"/>
        <v>14.896214896214897</v>
      </c>
      <c r="H8" t="s">
        <v>53</v>
      </c>
      <c r="I8" s="8">
        <f t="shared" si="3"/>
        <v>85.1037851037851</v>
      </c>
    </row>
    <row r="9" spans="1:20" hidden="1" x14ac:dyDescent="0.25">
      <c r="A9" t="s">
        <v>34</v>
      </c>
      <c r="B9" t="s">
        <v>4</v>
      </c>
      <c r="C9">
        <v>201</v>
      </c>
      <c r="D9">
        <v>1437</v>
      </c>
      <c r="E9">
        <f t="shared" si="0"/>
        <v>1638</v>
      </c>
      <c r="F9" s="1">
        <f t="shared" si="1"/>
        <v>12.27106227106227</v>
      </c>
      <c r="G9" s="1">
        <f t="shared" si="2"/>
        <v>87.728937728937723</v>
      </c>
      <c r="H9" t="s">
        <v>54</v>
      </c>
      <c r="I9" s="8">
        <f t="shared" si="3"/>
        <v>87.728937728937723</v>
      </c>
    </row>
    <row r="10" spans="1:20" hidden="1" x14ac:dyDescent="0.25">
      <c r="A10" t="s">
        <v>35</v>
      </c>
      <c r="B10" t="s">
        <v>7</v>
      </c>
      <c r="C10">
        <v>1302</v>
      </c>
      <c r="D10">
        <v>336</v>
      </c>
      <c r="E10">
        <f t="shared" si="0"/>
        <v>1638</v>
      </c>
      <c r="F10" s="1">
        <f t="shared" si="1"/>
        <v>79.487179487179489</v>
      </c>
      <c r="G10" s="1">
        <f t="shared" si="2"/>
        <v>20.512820512820511</v>
      </c>
      <c r="H10" t="s">
        <v>53</v>
      </c>
      <c r="I10" s="8">
        <f t="shared" si="3"/>
        <v>79.487179487179489</v>
      </c>
    </row>
    <row r="11" spans="1:20" hidden="1" x14ac:dyDescent="0.25">
      <c r="A11" t="s">
        <v>36</v>
      </c>
      <c r="B11" t="s">
        <v>8</v>
      </c>
      <c r="C11">
        <v>131</v>
      </c>
      <c r="D11">
        <v>1507</v>
      </c>
      <c r="E11">
        <f t="shared" si="0"/>
        <v>1638</v>
      </c>
      <c r="F11" s="1">
        <f t="shared" si="1"/>
        <v>7.9975579975579967</v>
      </c>
      <c r="G11" s="1">
        <f t="shared" si="2"/>
        <v>92.002442002441995</v>
      </c>
      <c r="H11" t="s">
        <v>54</v>
      </c>
      <c r="I11" s="8">
        <f t="shared" si="3"/>
        <v>92.002442002441995</v>
      </c>
    </row>
    <row r="12" spans="1:20" hidden="1" x14ac:dyDescent="0.25">
      <c r="A12" t="s">
        <v>37</v>
      </c>
      <c r="B12" t="s">
        <v>9</v>
      </c>
      <c r="C12">
        <v>1559</v>
      </c>
      <c r="D12">
        <v>79</v>
      </c>
      <c r="E12">
        <f t="shared" si="0"/>
        <v>1638</v>
      </c>
      <c r="F12" s="1">
        <f t="shared" si="1"/>
        <v>95.177045177045173</v>
      </c>
      <c r="G12" s="1">
        <f t="shared" si="2"/>
        <v>4.8229548229548236</v>
      </c>
      <c r="H12" t="s">
        <v>53</v>
      </c>
      <c r="I12" s="8">
        <f t="shared" si="3"/>
        <v>95.177045177045173</v>
      </c>
      <c r="L12" s="6" t="s">
        <v>50</v>
      </c>
      <c r="M12" t="s">
        <v>62</v>
      </c>
      <c r="P12" t="s">
        <v>55</v>
      </c>
      <c r="Q12" t="s">
        <v>66</v>
      </c>
      <c r="R12" t="s">
        <v>63</v>
      </c>
      <c r="S12" t="s">
        <v>64</v>
      </c>
      <c r="T12" t="s">
        <v>65</v>
      </c>
    </row>
    <row r="13" spans="1:20" hidden="1" x14ac:dyDescent="0.25">
      <c r="A13" t="s">
        <v>38</v>
      </c>
      <c r="B13" t="s">
        <v>10</v>
      </c>
      <c r="C13">
        <v>134</v>
      </c>
      <c r="D13">
        <v>1504</v>
      </c>
      <c r="E13">
        <f t="shared" si="0"/>
        <v>1638</v>
      </c>
      <c r="F13" s="1">
        <f t="shared" si="1"/>
        <v>8.1807081807081801</v>
      </c>
      <c r="G13" s="1">
        <f t="shared" si="2"/>
        <v>91.81929181929182</v>
      </c>
      <c r="H13" t="s">
        <v>54</v>
      </c>
      <c r="I13" s="8">
        <f t="shared" si="3"/>
        <v>91.81929181929182</v>
      </c>
      <c r="L13" s="7" t="s">
        <v>9</v>
      </c>
      <c r="M13" s="1">
        <v>178.75457875457874</v>
      </c>
      <c r="N13">
        <f>(GETPIVOTDATA("Valor posit",$M$13,"Tema","Cooperación")/200)*100</f>
        <v>89.377289377289372</v>
      </c>
      <c r="P13" t="s">
        <v>9</v>
      </c>
      <c r="Q13">
        <v>178.75457875457874</v>
      </c>
      <c r="R13" s="1">
        <f>(Q13/200)*100</f>
        <v>89.377289377289372</v>
      </c>
      <c r="S13" s="1">
        <f>100-R13</f>
        <v>10.622710622710628</v>
      </c>
      <c r="T13" s="1">
        <f>R13+S13</f>
        <v>100</v>
      </c>
    </row>
    <row r="14" spans="1:20" x14ac:dyDescent="0.25">
      <c r="A14" t="s">
        <v>39</v>
      </c>
      <c r="B14" t="s">
        <v>11</v>
      </c>
      <c r="C14">
        <v>537</v>
      </c>
      <c r="D14">
        <v>1101</v>
      </c>
      <c r="E14">
        <f t="shared" si="0"/>
        <v>1638</v>
      </c>
      <c r="F14" s="1">
        <f t="shared" si="1"/>
        <v>32.783882783882781</v>
      </c>
      <c r="G14" s="1">
        <f t="shared" si="2"/>
        <v>67.216117216117226</v>
      </c>
      <c r="H14" t="s">
        <v>54</v>
      </c>
      <c r="I14" s="8">
        <f t="shared" si="3"/>
        <v>67.216117216117226</v>
      </c>
      <c r="L14" s="7" t="s">
        <v>2</v>
      </c>
      <c r="M14" s="1">
        <v>128.08302808302807</v>
      </c>
      <c r="N14">
        <f>(GETPIVOTDATA("Valor posit",$M13,"Tema","Cooperación")/200)*100</f>
        <v>89.377289377289372</v>
      </c>
      <c r="P14" t="s">
        <v>2</v>
      </c>
      <c r="Q14">
        <v>128.08302808302807</v>
      </c>
      <c r="R14" s="1">
        <f t="shared" ref="R14:R23" si="4">(Q14/200)*100</f>
        <v>64.041514041514034</v>
      </c>
      <c r="S14" s="1">
        <f t="shared" ref="S14:S23" si="5">100-R14</f>
        <v>35.958485958485966</v>
      </c>
      <c r="T14" s="1">
        <f t="shared" ref="T14:T23" si="6">R14+S14</f>
        <v>100</v>
      </c>
    </row>
    <row r="15" spans="1:20" hidden="1" x14ac:dyDescent="0.25">
      <c r="A15" t="s">
        <v>40</v>
      </c>
      <c r="B15" t="s">
        <v>1</v>
      </c>
      <c r="C15">
        <v>1398</v>
      </c>
      <c r="D15">
        <v>240</v>
      </c>
      <c r="E15">
        <f t="shared" si="0"/>
        <v>1638</v>
      </c>
      <c r="F15" s="1">
        <f t="shared" si="1"/>
        <v>85.347985347985343</v>
      </c>
      <c r="G15" s="1">
        <f t="shared" si="2"/>
        <v>14.652014652014653</v>
      </c>
      <c r="H15" t="s">
        <v>53</v>
      </c>
      <c r="I15" s="8">
        <f t="shared" si="3"/>
        <v>85.347985347985343</v>
      </c>
      <c r="L15" s="7" t="s">
        <v>4</v>
      </c>
      <c r="M15" s="1">
        <v>184.79853479853477</v>
      </c>
      <c r="N15">
        <f t="shared" ref="N15:N24" si="7">(GETPIVOTDATA("Valor posit",$M$13,"Tema","Cooperación")/200)*100</f>
        <v>89.377289377289372</v>
      </c>
      <c r="P15" t="s">
        <v>4</v>
      </c>
      <c r="Q15">
        <v>184.79853479853477</v>
      </c>
      <c r="R15" s="1">
        <f t="shared" si="4"/>
        <v>92.399267399267387</v>
      </c>
      <c r="S15" s="1">
        <f t="shared" si="5"/>
        <v>7.6007326007326128</v>
      </c>
      <c r="T15" s="1">
        <f t="shared" si="6"/>
        <v>100</v>
      </c>
    </row>
    <row r="16" spans="1:20" hidden="1" x14ac:dyDescent="0.25">
      <c r="A16" t="s">
        <v>41</v>
      </c>
      <c r="B16" t="s">
        <v>10</v>
      </c>
      <c r="C16">
        <v>1548</v>
      </c>
      <c r="D16">
        <v>90</v>
      </c>
      <c r="E16">
        <f t="shared" si="0"/>
        <v>1638</v>
      </c>
      <c r="F16" s="1">
        <f t="shared" si="1"/>
        <v>94.505494505494497</v>
      </c>
      <c r="G16" s="1">
        <f t="shared" si="2"/>
        <v>5.4945054945054945</v>
      </c>
      <c r="H16" t="s">
        <v>53</v>
      </c>
      <c r="I16" s="8">
        <f t="shared" si="3"/>
        <v>94.505494505494497</v>
      </c>
      <c r="L16" s="7" t="s">
        <v>10</v>
      </c>
      <c r="M16" s="1">
        <v>186.32478632478632</v>
      </c>
      <c r="N16">
        <f t="shared" si="7"/>
        <v>89.377289377289372</v>
      </c>
      <c r="P16" t="s">
        <v>10</v>
      </c>
      <c r="Q16">
        <v>186.32478632478632</v>
      </c>
      <c r="R16" s="1">
        <f t="shared" si="4"/>
        <v>93.162393162393158</v>
      </c>
      <c r="S16" s="1">
        <f t="shared" si="5"/>
        <v>6.8376068376068417</v>
      </c>
      <c r="T16" s="1">
        <f t="shared" si="6"/>
        <v>100</v>
      </c>
    </row>
    <row r="17" spans="1:20" hidden="1" x14ac:dyDescent="0.25">
      <c r="A17" t="s">
        <v>42</v>
      </c>
      <c r="B17" t="s">
        <v>6</v>
      </c>
      <c r="C17">
        <v>6</v>
      </c>
      <c r="D17">
        <v>1632</v>
      </c>
      <c r="E17">
        <f t="shared" si="0"/>
        <v>1638</v>
      </c>
      <c r="F17" s="1">
        <f t="shared" si="1"/>
        <v>0.36630036630036628</v>
      </c>
      <c r="G17" s="1">
        <f t="shared" si="2"/>
        <v>99.633699633699635</v>
      </c>
      <c r="H17" t="s">
        <v>54</v>
      </c>
      <c r="I17" s="8">
        <f t="shared" si="3"/>
        <v>99.633699633699635</v>
      </c>
      <c r="L17" s="7" t="s">
        <v>8</v>
      </c>
      <c r="M17" s="1">
        <v>173.5042735042735</v>
      </c>
      <c r="N17">
        <f t="shared" si="7"/>
        <v>89.377289377289372</v>
      </c>
      <c r="P17" t="s">
        <v>8</v>
      </c>
      <c r="Q17">
        <v>173.5042735042735</v>
      </c>
      <c r="R17" s="1">
        <f t="shared" si="4"/>
        <v>86.752136752136749</v>
      </c>
      <c r="S17" s="1">
        <f t="shared" si="5"/>
        <v>13.247863247863251</v>
      </c>
      <c r="T17" s="1">
        <f t="shared" si="6"/>
        <v>100</v>
      </c>
    </row>
    <row r="18" spans="1:20" hidden="1" x14ac:dyDescent="0.25">
      <c r="A18" t="s">
        <v>43</v>
      </c>
      <c r="B18" t="s">
        <v>8</v>
      </c>
      <c r="C18">
        <v>1335</v>
      </c>
      <c r="D18">
        <v>303</v>
      </c>
      <c r="E18">
        <f t="shared" si="0"/>
        <v>1638</v>
      </c>
      <c r="F18" s="1">
        <f t="shared" si="1"/>
        <v>81.501831501831504</v>
      </c>
      <c r="G18" s="1">
        <f t="shared" si="2"/>
        <v>18.4981684981685</v>
      </c>
      <c r="H18" t="s">
        <v>53</v>
      </c>
      <c r="I18" s="8">
        <f t="shared" si="3"/>
        <v>81.501831501831504</v>
      </c>
      <c r="L18" s="7" t="s">
        <v>1</v>
      </c>
      <c r="M18" s="1">
        <v>175.51892551892553</v>
      </c>
      <c r="N18">
        <f t="shared" si="7"/>
        <v>89.377289377289372</v>
      </c>
      <c r="P18" t="s">
        <v>1</v>
      </c>
      <c r="Q18">
        <v>175.51892551892553</v>
      </c>
      <c r="R18" s="1">
        <f t="shared" si="4"/>
        <v>87.759462759462764</v>
      </c>
      <c r="S18" s="1">
        <f t="shared" si="5"/>
        <v>12.240537240537236</v>
      </c>
      <c r="T18" s="1">
        <f t="shared" si="6"/>
        <v>100</v>
      </c>
    </row>
    <row r="19" spans="1:20" hidden="1" x14ac:dyDescent="0.25">
      <c r="A19" t="s">
        <v>44</v>
      </c>
      <c r="B19" t="s">
        <v>9</v>
      </c>
      <c r="C19">
        <v>269</v>
      </c>
      <c r="D19">
        <v>1369</v>
      </c>
      <c r="E19">
        <f t="shared" si="0"/>
        <v>1638</v>
      </c>
      <c r="F19" s="1">
        <f t="shared" si="1"/>
        <v>16.422466422466421</v>
      </c>
      <c r="G19" s="1">
        <f t="shared" si="2"/>
        <v>83.577533577533586</v>
      </c>
      <c r="H19" t="s">
        <v>54</v>
      </c>
      <c r="I19" s="8">
        <f t="shared" si="3"/>
        <v>83.577533577533586</v>
      </c>
      <c r="L19" s="7" t="s">
        <v>7</v>
      </c>
      <c r="M19" s="1">
        <v>175.70207570207572</v>
      </c>
      <c r="N19">
        <f t="shared" si="7"/>
        <v>89.377289377289372</v>
      </c>
      <c r="P19" t="s">
        <v>7</v>
      </c>
      <c r="Q19">
        <v>175.70207570207572</v>
      </c>
      <c r="R19" s="1">
        <f t="shared" si="4"/>
        <v>87.851037851037859</v>
      </c>
      <c r="S19" s="1">
        <f t="shared" si="5"/>
        <v>12.148962148962141</v>
      </c>
      <c r="T19" s="1">
        <f t="shared" si="6"/>
        <v>100</v>
      </c>
    </row>
    <row r="20" spans="1:20" hidden="1" x14ac:dyDescent="0.25">
      <c r="A20" t="s">
        <v>45</v>
      </c>
      <c r="B20" t="s">
        <v>2</v>
      </c>
      <c r="C20">
        <v>646</v>
      </c>
      <c r="D20">
        <v>992</v>
      </c>
      <c r="E20">
        <f t="shared" si="0"/>
        <v>1638</v>
      </c>
      <c r="F20" s="1">
        <f t="shared" si="1"/>
        <v>39.43833943833944</v>
      </c>
      <c r="G20" s="1">
        <f t="shared" si="2"/>
        <v>60.56166056166056</v>
      </c>
      <c r="H20" t="s">
        <v>53</v>
      </c>
      <c r="I20" s="8">
        <f t="shared" si="3"/>
        <v>39.43833943833944</v>
      </c>
      <c r="L20" s="7" t="s">
        <v>6</v>
      </c>
      <c r="M20" s="1">
        <v>184.73748473748475</v>
      </c>
      <c r="N20">
        <f t="shared" si="7"/>
        <v>89.377289377289372</v>
      </c>
      <c r="P20" t="s">
        <v>6</v>
      </c>
      <c r="Q20">
        <v>184.73748473748475</v>
      </c>
      <c r="R20" s="1">
        <f t="shared" si="4"/>
        <v>92.368742368742375</v>
      </c>
      <c r="S20" s="1">
        <f t="shared" si="5"/>
        <v>7.6312576312576255</v>
      </c>
      <c r="T20" s="1">
        <f t="shared" si="6"/>
        <v>100</v>
      </c>
    </row>
    <row r="21" spans="1:20" hidden="1" x14ac:dyDescent="0.25">
      <c r="A21" t="s">
        <v>46</v>
      </c>
      <c r="B21" t="s">
        <v>5</v>
      </c>
      <c r="C21">
        <v>1532</v>
      </c>
      <c r="D21">
        <v>106</v>
      </c>
      <c r="E21">
        <f t="shared" si="0"/>
        <v>1638</v>
      </c>
      <c r="F21" s="1">
        <f t="shared" si="1"/>
        <v>93.528693528693523</v>
      </c>
      <c r="G21" s="1">
        <f t="shared" si="2"/>
        <v>6.4713064713064723</v>
      </c>
      <c r="H21" t="s">
        <v>53</v>
      </c>
      <c r="I21" s="8">
        <f t="shared" si="3"/>
        <v>93.528693528693523</v>
      </c>
      <c r="L21" s="7" t="s">
        <v>5</v>
      </c>
      <c r="M21" s="1">
        <v>185.28693528693526</v>
      </c>
      <c r="N21">
        <f t="shared" si="7"/>
        <v>89.377289377289372</v>
      </c>
      <c r="P21" t="s">
        <v>5</v>
      </c>
      <c r="Q21">
        <v>185.28693528693526</v>
      </c>
      <c r="R21" s="1">
        <f t="shared" si="4"/>
        <v>92.643467643467631</v>
      </c>
      <c r="S21" s="1">
        <f t="shared" si="5"/>
        <v>7.3565323565323695</v>
      </c>
      <c r="T21" s="1">
        <f t="shared" si="6"/>
        <v>100</v>
      </c>
    </row>
    <row r="22" spans="1:20" hidden="1" x14ac:dyDescent="0.25">
      <c r="A22" t="s">
        <v>47</v>
      </c>
      <c r="B22" t="s">
        <v>7</v>
      </c>
      <c r="C22">
        <v>62</v>
      </c>
      <c r="D22">
        <v>1576</v>
      </c>
      <c r="E22">
        <f t="shared" si="0"/>
        <v>1638</v>
      </c>
      <c r="F22" s="1">
        <f t="shared" si="1"/>
        <v>3.785103785103785</v>
      </c>
      <c r="G22" s="1">
        <f t="shared" si="2"/>
        <v>96.214896214896214</v>
      </c>
      <c r="H22" t="s">
        <v>54</v>
      </c>
      <c r="I22" s="8">
        <f t="shared" si="3"/>
        <v>96.214896214896214</v>
      </c>
      <c r="L22" s="7" t="s">
        <v>3</v>
      </c>
      <c r="M22" s="1">
        <v>175.45787545787545</v>
      </c>
      <c r="N22">
        <f t="shared" si="7"/>
        <v>89.377289377289372</v>
      </c>
      <c r="P22" t="s">
        <v>3</v>
      </c>
      <c r="Q22">
        <v>175.45787545787545</v>
      </c>
      <c r="R22" s="1">
        <f t="shared" si="4"/>
        <v>87.728937728937723</v>
      </c>
      <c r="S22" s="1">
        <f t="shared" si="5"/>
        <v>12.271062271062277</v>
      </c>
      <c r="T22" s="1">
        <f t="shared" si="6"/>
        <v>100</v>
      </c>
    </row>
    <row r="23" spans="1:20" x14ac:dyDescent="0.25">
      <c r="A23" t="s">
        <v>48</v>
      </c>
      <c r="B23" t="s">
        <v>11</v>
      </c>
      <c r="C23">
        <v>1526</v>
      </c>
      <c r="D23">
        <v>112</v>
      </c>
      <c r="E23">
        <f t="shared" si="0"/>
        <v>1638</v>
      </c>
      <c r="F23" s="1">
        <f t="shared" si="1"/>
        <v>93.162393162393158</v>
      </c>
      <c r="G23" s="1">
        <f t="shared" si="2"/>
        <v>6.8376068376068382</v>
      </c>
      <c r="H23" t="s">
        <v>53</v>
      </c>
      <c r="I23" s="8">
        <f t="shared" si="3"/>
        <v>93.162393162393158</v>
      </c>
      <c r="L23" s="7" t="s">
        <v>11</v>
      </c>
      <c r="M23" s="1">
        <v>160.37851037851038</v>
      </c>
      <c r="N23">
        <f t="shared" si="7"/>
        <v>89.377289377289372</v>
      </c>
      <c r="P23" t="s">
        <v>11</v>
      </c>
      <c r="Q23">
        <v>160.37851037851038</v>
      </c>
      <c r="R23" s="1">
        <f t="shared" si="4"/>
        <v>80.189255189255192</v>
      </c>
      <c r="S23" s="1">
        <f t="shared" si="5"/>
        <v>19.810744810744808</v>
      </c>
      <c r="T23" s="1">
        <f t="shared" si="6"/>
        <v>100</v>
      </c>
    </row>
    <row r="24" spans="1:20" hidden="1" x14ac:dyDescent="0.25">
      <c r="A24" t="s">
        <v>49</v>
      </c>
      <c r="B24" t="s">
        <v>3</v>
      </c>
      <c r="C24">
        <v>232</v>
      </c>
      <c r="D24">
        <v>1406</v>
      </c>
      <c r="E24">
        <f t="shared" si="0"/>
        <v>1638</v>
      </c>
      <c r="F24" s="1">
        <f t="shared" si="1"/>
        <v>14.163614163614163</v>
      </c>
      <c r="G24" s="1">
        <f t="shared" si="2"/>
        <v>85.83638583638583</v>
      </c>
      <c r="H24" t="s">
        <v>54</v>
      </c>
      <c r="I24" s="8">
        <f t="shared" si="3"/>
        <v>85.83638583638583</v>
      </c>
      <c r="L24" s="7" t="s">
        <v>51</v>
      </c>
      <c r="M24" s="1">
        <v>1908.5470085470081</v>
      </c>
      <c r="N24">
        <f t="shared" si="7"/>
        <v>89.377289377289372</v>
      </c>
      <c r="T24" s="1"/>
    </row>
  </sheetData>
  <autoFilter ref="B2:K24">
    <filterColumn colId="0">
      <filters>
        <filter val="Transparenci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zoomScale="98" zoomScaleNormal="98" workbookViewId="0">
      <selection activeCell="N12" sqref="N12"/>
    </sheetView>
  </sheetViews>
  <sheetFormatPr baseColWidth="10" defaultRowHeight="15" x14ac:dyDescent="0.25"/>
  <cols>
    <col min="1" max="1" width="8.42578125" style="2" customWidth="1"/>
    <col min="2" max="9" width="11.42578125" style="2"/>
    <col min="10" max="10" width="6" style="2" customWidth="1"/>
    <col min="11" max="11" width="9.85546875" style="2" hidden="1" customWidth="1"/>
    <col min="12" max="12" width="61.42578125" style="2" hidden="1" customWidth="1"/>
    <col min="13" max="13" width="9.85546875" style="2" hidden="1" customWidth="1"/>
    <col min="14" max="14" width="9.85546875" style="2" customWidth="1"/>
    <col min="15" max="15" width="12" style="2" bestFit="1" customWidth="1"/>
    <col min="16" max="16384" width="11.42578125" style="2"/>
  </cols>
  <sheetData>
    <row r="2" spans="2:12" ht="6.75" customHeight="1" x14ac:dyDescent="0.25">
      <c r="B2" s="5"/>
      <c r="C2" s="5"/>
      <c r="D2" s="5"/>
      <c r="E2" s="5"/>
      <c r="F2" s="5"/>
      <c r="G2" s="5"/>
      <c r="H2" s="5"/>
      <c r="I2" s="5"/>
      <c r="J2" s="5"/>
    </row>
    <row r="3" spans="2:12" ht="9" customHeight="1" x14ac:dyDescent="0.25">
      <c r="B3" s="5"/>
      <c r="C3" s="5"/>
      <c r="D3" s="5"/>
      <c r="E3" s="5"/>
      <c r="F3" s="5"/>
      <c r="G3" s="5"/>
      <c r="H3" s="5"/>
      <c r="I3" s="5"/>
      <c r="J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</row>
    <row r="5" spans="2:12" ht="7.5" customHeight="1" x14ac:dyDescent="0.25">
      <c r="B5" s="5"/>
      <c r="C5" s="5"/>
      <c r="D5" s="5"/>
      <c r="E5" s="5"/>
      <c r="F5" s="5"/>
      <c r="G5" s="5"/>
      <c r="H5" s="5"/>
      <c r="I5" s="5"/>
      <c r="J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2" t="s">
        <v>12</v>
      </c>
      <c r="L9" s="2" t="s">
        <v>17</v>
      </c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2" t="s">
        <v>18</v>
      </c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3" t="s">
        <v>15</v>
      </c>
      <c r="L12" s="4">
        <v>11.904761904761903</v>
      </c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3" t="s">
        <v>14</v>
      </c>
      <c r="L13" s="4">
        <v>88.095238095238088</v>
      </c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</row>
    <row r="17" spans="2:10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2:10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2:10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2:10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2:10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2:10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2:10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2:10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2:10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2:10" x14ac:dyDescent="0.25">
      <c r="B26" s="5"/>
      <c r="C26" s="5"/>
      <c r="D26" s="5"/>
      <c r="E26" s="5"/>
      <c r="F26" s="5"/>
      <c r="G26" s="5"/>
      <c r="H26" s="5"/>
      <c r="I26" s="5"/>
      <c r="J26" s="5"/>
    </row>
    <row r="27" spans="2:10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2:10" x14ac:dyDescent="0.25">
      <c r="B28" s="5"/>
      <c r="C28" s="5"/>
      <c r="D28" s="5"/>
      <c r="E28" s="5"/>
      <c r="F28" s="5"/>
      <c r="G28" s="5"/>
      <c r="H28" s="5"/>
      <c r="I28" s="5"/>
      <c r="J28" s="5"/>
    </row>
    <row r="29" spans="2:10" x14ac:dyDescent="0.25">
      <c r="B29" s="5"/>
      <c r="C29" s="5"/>
      <c r="D29" s="5"/>
      <c r="E29" s="5"/>
      <c r="F29" s="5"/>
      <c r="G29" s="5"/>
      <c r="H29" s="5"/>
      <c r="I29" s="5"/>
      <c r="J29" s="5"/>
    </row>
    <row r="30" spans="2:10" x14ac:dyDescent="0.25">
      <c r="B30" s="5"/>
      <c r="C30" s="5"/>
      <c r="D30" s="5"/>
      <c r="E30" s="5"/>
      <c r="F30" s="5"/>
      <c r="G30" s="5"/>
      <c r="H30" s="5"/>
      <c r="I30" s="5"/>
      <c r="J30" s="5"/>
    </row>
    <row r="31" spans="2:10" x14ac:dyDescent="0.25">
      <c r="B31" s="5"/>
      <c r="C31" s="5"/>
      <c r="D31" s="5"/>
      <c r="E31" s="5"/>
      <c r="F31" s="5"/>
      <c r="G31" s="5"/>
      <c r="H31" s="5"/>
      <c r="I31" s="5"/>
      <c r="J31" s="5"/>
    </row>
    <row r="32" spans="2:10" x14ac:dyDescent="0.25">
      <c r="B32" s="5"/>
      <c r="C32" s="5"/>
      <c r="D32" s="5"/>
      <c r="E32" s="5"/>
      <c r="F32" s="5"/>
      <c r="G32" s="5"/>
      <c r="H32" s="5"/>
      <c r="I32" s="5"/>
      <c r="J32" s="5"/>
    </row>
    <row r="33" spans="2:10" x14ac:dyDescent="0.25">
      <c r="B33" s="5"/>
      <c r="C33" s="5"/>
      <c r="D33" s="5"/>
      <c r="E33" s="5"/>
      <c r="F33" s="5"/>
      <c r="G33" s="5"/>
      <c r="H33" s="5"/>
      <c r="I33" s="5"/>
      <c r="J33" s="5"/>
    </row>
    <row r="34" spans="2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0" x14ac:dyDescent="0.25">
      <c r="B35" s="5"/>
      <c r="C35" s="5"/>
      <c r="D35" s="5"/>
      <c r="E35" s="5"/>
      <c r="F35" s="5"/>
      <c r="G35" s="5"/>
      <c r="H35" s="5"/>
      <c r="I35" s="5"/>
      <c r="J35" s="5"/>
    </row>
    <row r="36" spans="2:10" x14ac:dyDescent="0.25">
      <c r="B36" s="5"/>
      <c r="C36" s="5"/>
      <c r="D36" s="5"/>
      <c r="E36" s="5"/>
      <c r="F36" s="5"/>
      <c r="G36" s="5"/>
      <c r="H36" s="5"/>
      <c r="I36" s="5"/>
      <c r="J36" s="5"/>
    </row>
  </sheetData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E1" zoomScaleNormal="100" workbookViewId="0">
      <selection activeCell="V7" sqref="V7"/>
    </sheetView>
  </sheetViews>
  <sheetFormatPr baseColWidth="10" defaultRowHeight="15" x14ac:dyDescent="0.25"/>
  <cols>
    <col min="1" max="1" width="30.5703125" style="9" hidden="1" customWidth="1"/>
    <col min="2" max="2" width="16.28515625" style="9" hidden="1" customWidth="1"/>
    <col min="3" max="4" width="17.140625" style="9" hidden="1" customWidth="1"/>
    <col min="5" max="5" width="5.42578125" style="9" customWidth="1"/>
    <col min="6" max="6" width="6.7109375" style="9" customWidth="1"/>
    <col min="7" max="7" width="8.42578125" style="9" customWidth="1"/>
    <col min="8" max="16" width="11.42578125" style="9"/>
    <col min="17" max="17" width="5.5703125" style="9" customWidth="1"/>
    <col min="18" max="16384" width="11.42578125" style="9"/>
  </cols>
  <sheetData>
    <row r="1" spans="1:17" ht="7.5" customHeight="1" x14ac:dyDescent="0.25"/>
    <row r="2" spans="1:17" ht="7.5" customHeight="1" x14ac:dyDescent="0.25"/>
    <row r="3" spans="1:17" ht="7.5" customHeight="1" x14ac:dyDescent="0.25"/>
    <row r="4" spans="1:17" ht="7.5" customHeight="1" x14ac:dyDescent="0.25"/>
    <row r="5" spans="1:17" x14ac:dyDescent="0.25">
      <c r="A5" s="9" t="s">
        <v>50</v>
      </c>
      <c r="B5" s="9" t="s">
        <v>68</v>
      </c>
      <c r="C5" s="9" t="s">
        <v>67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9" customHeight="1" x14ac:dyDescent="0.25">
      <c r="A6" s="10" t="s">
        <v>11</v>
      </c>
      <c r="B6" s="11">
        <v>80.189255189255192</v>
      </c>
      <c r="C6" s="11">
        <v>19.810744810744808</v>
      </c>
      <c r="D6" s="11"/>
      <c r="E6" s="1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" customHeight="1" x14ac:dyDescent="0.25">
      <c r="A7" s="10" t="s">
        <v>3</v>
      </c>
      <c r="B7" s="11">
        <v>87.728937728937723</v>
      </c>
      <c r="C7" s="11">
        <v>12.271062271062277</v>
      </c>
      <c r="D7" s="11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9.75" customHeight="1" x14ac:dyDescent="0.25">
      <c r="A8" s="10" t="s">
        <v>5</v>
      </c>
      <c r="B8" s="11">
        <v>92.643467643467631</v>
      </c>
      <c r="C8" s="11">
        <v>7.3565323565323695</v>
      </c>
      <c r="D8" s="11"/>
      <c r="E8" s="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9" customHeight="1" x14ac:dyDescent="0.25">
      <c r="A9" s="10" t="s">
        <v>6</v>
      </c>
      <c r="B9" s="11">
        <v>92.368742368742375</v>
      </c>
      <c r="C9" s="11">
        <v>7.6312576312576255</v>
      </c>
      <c r="D9" s="11"/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10" t="s">
        <v>7</v>
      </c>
      <c r="B10" s="11">
        <v>87.851037851037859</v>
      </c>
      <c r="C10" s="11">
        <v>12.148962148962141</v>
      </c>
      <c r="D10" s="11"/>
      <c r="E10" s="1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10" t="s">
        <v>1</v>
      </c>
      <c r="B11" s="11">
        <v>87.759462759462764</v>
      </c>
      <c r="C11" s="11">
        <v>12.240537240537236</v>
      </c>
      <c r="D11" s="11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10" t="s">
        <v>8</v>
      </c>
      <c r="B12" s="11">
        <v>86.752136752136749</v>
      </c>
      <c r="C12" s="11">
        <v>13.247863247863251</v>
      </c>
      <c r="D12" s="11"/>
      <c r="E12" s="1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10" t="s">
        <v>10</v>
      </c>
      <c r="B13" s="11">
        <v>93.162393162393158</v>
      </c>
      <c r="C13" s="11">
        <v>6.8376068376068417</v>
      </c>
      <c r="D13" s="11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10" t="s">
        <v>4</v>
      </c>
      <c r="B14" s="11">
        <v>92.399267399267387</v>
      </c>
      <c r="C14" s="11">
        <v>7.6007326007326128</v>
      </c>
      <c r="D14" s="11"/>
      <c r="E14" s="1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10" t="s">
        <v>2</v>
      </c>
      <c r="B15" s="11">
        <v>64.041514041514034</v>
      </c>
      <c r="C15" s="11">
        <v>35.958485958485966</v>
      </c>
      <c r="D15" s="11"/>
      <c r="E15" s="1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10" t="s">
        <v>9</v>
      </c>
      <c r="B16" s="11">
        <v>89.377289377289372</v>
      </c>
      <c r="C16" s="11">
        <v>10.622710622710628</v>
      </c>
      <c r="D16" s="11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10" t="s">
        <v>51</v>
      </c>
      <c r="B17" s="11">
        <v>954.27350427350416</v>
      </c>
      <c r="C17" s="11">
        <v>145.72649572649576</v>
      </c>
      <c r="D17" s="11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6:17" x14ac:dyDescent="0.2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Agosto preg</vt:lpstr>
      <vt:lpstr>Valores preg</vt:lpstr>
      <vt:lpstr>Informe</vt:lpstr>
      <vt:lpstr>Valores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UIPPE1</dc:creator>
  <cp:lastModifiedBy>UIPPE1</cp:lastModifiedBy>
  <cp:lastPrinted>2017-08-17T19:44:34Z</cp:lastPrinted>
  <dcterms:created xsi:type="dcterms:W3CDTF">2017-08-16T18:08:56Z</dcterms:created>
  <dcterms:modified xsi:type="dcterms:W3CDTF">2017-08-23T00:23:35Z</dcterms:modified>
</cp:coreProperties>
</file>